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prefhyogo-my.sharepoint.com/personal/m021205_pref_hyogo_lg_jp/Documents/デスクトップ/"/>
    </mc:Choice>
  </mc:AlternateContent>
  <xr:revisionPtr revIDLastSave="0" documentId="8_{2E6E78B8-C349-4D0F-A7E1-24C36A84AC77}" xr6:coauthVersionLast="47" xr6:coauthVersionMax="47" xr10:uidLastSave="{00000000-0000-0000-0000-000000000000}"/>
  <bookViews>
    <workbookView xWindow="-120" yWindow="-120" windowWidth="20730" windowHeight="11040" activeTab="1" xr2:uid="{00000000-000D-0000-FFFF-FFFF00000000}"/>
  </bookViews>
  <sheets>
    <sheet name="記載例" sheetId="4" r:id="rId1"/>
    <sheet name="表面※裏面も必ず確認してください⇒" sheetId="1" r:id="rId2"/>
    <sheet name="裏面" sheetId="2" r:id="rId3"/>
    <sheet name="Sheet3" sheetId="3" r:id="rId4"/>
  </sheets>
  <definedNames>
    <definedName name="_xlnm.Print_Area" localSheetId="0">記載例!$A$1:$AO$49</definedName>
    <definedName name="_xlnm.Print_Area" localSheetId="1">表面※裏面も必ず確認してください⇒!$A$1:$AO$49</definedName>
    <definedName name="_xlnm.Print_Area" localSheetId="2">裏面!$A$1:$AO$47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1" i="4" l="1"/>
  <c r="AF21" i="4"/>
  <c r="AC21" i="4"/>
  <c r="V21" i="4"/>
  <c r="S21" i="4"/>
  <c r="P21" i="4"/>
  <c r="V20" i="4"/>
  <c r="S20" i="4"/>
  <c r="P20" i="4"/>
  <c r="G24" i="3"/>
  <c r="E24" i="3"/>
  <c r="H10" i="3"/>
  <c r="J24" i="3" l="1"/>
  <c r="J10" i="3"/>
  <c r="E21" i="3"/>
  <c r="G9" i="3"/>
  <c r="G6" i="3" l="1"/>
  <c r="D6" i="3"/>
  <c r="D13" i="3"/>
  <c r="AI21" i="1"/>
  <c r="AF21" i="1"/>
  <c r="AC21" i="1"/>
  <c r="G11" i="3"/>
  <c r="V21" i="1" l="1"/>
  <c r="S21" i="1"/>
  <c r="P21" i="1"/>
  <c r="V20" i="1"/>
  <c r="S20" i="1"/>
  <c r="P20" i="1"/>
  <c r="J25" i="3"/>
  <c r="X18" i="3"/>
  <c r="J11" i="3" l="1"/>
  <c r="K51" i="3" l="1"/>
  <c r="K50" i="3"/>
  <c r="K49" i="3"/>
  <c r="R8" i="3"/>
  <c r="V4" i="3" l="1"/>
  <c r="T4" i="3"/>
  <c r="U4" i="3"/>
  <c r="S4" i="3"/>
  <c r="W4" i="3" s="1"/>
  <c r="V5" i="3" l="1"/>
  <c r="W13" i="3"/>
  <c r="X17" i="3" s="1"/>
  <c r="X13" i="3" s="1"/>
  <c r="V29" i="3" l="1"/>
  <c r="P24" i="2"/>
  <c r="P25" i="2" s="1"/>
  <c r="K29" i="3"/>
  <c r="H24" i="3"/>
  <c r="D17" i="3"/>
  <c r="G15" i="3"/>
  <c r="G10" i="3"/>
  <c r="G21" i="3" s="1"/>
  <c r="AC20" i="1" s="1"/>
  <c r="I4" i="3"/>
  <c r="AF20" i="1" l="1"/>
  <c r="AI20" i="1"/>
  <c r="O29" i="3"/>
  <c r="W14" i="3"/>
  <c r="V36" i="3" s="1"/>
  <c r="X14" i="3"/>
  <c r="K30" i="3"/>
  <c r="L29" i="3"/>
  <c r="P29" i="3"/>
  <c r="E26" i="3"/>
  <c r="P26" i="2" s="1"/>
  <c r="V26" i="2" l="1"/>
  <c r="S26" i="2"/>
  <c r="N29" i="3"/>
  <c r="T29" i="3" s="1"/>
  <c r="M29" i="3"/>
  <c r="K31" i="3"/>
  <c r="L30" i="3"/>
  <c r="W34" i="3"/>
  <c r="W32" i="3"/>
  <c r="W30" i="3"/>
  <c r="W35" i="3"/>
  <c r="W33" i="3"/>
  <c r="W31" i="3"/>
  <c r="W29" i="3"/>
  <c r="Y13" i="3"/>
  <c r="W36" i="3"/>
  <c r="W44" i="3"/>
  <c r="W37" i="3"/>
  <c r="W41" i="3"/>
  <c r="W38" i="3"/>
  <c r="W42" i="3"/>
  <c r="W45" i="3"/>
  <c r="W43" i="3"/>
  <c r="W39" i="3"/>
  <c r="W40" i="3"/>
  <c r="D14" i="3"/>
  <c r="D8" i="3"/>
  <c r="G14" i="3" l="1"/>
  <c r="P27" i="2"/>
  <c r="L31" i="3"/>
  <c r="K32" i="3"/>
  <c r="M30" i="3"/>
  <c r="R30" i="3" s="1"/>
  <c r="N30" i="3"/>
  <c r="S29" i="3"/>
  <c r="P28" i="2" s="1"/>
  <c r="Y40" i="3"/>
  <c r="V41" i="3"/>
  <c r="Z41" i="3" s="1"/>
  <c r="X40" i="3"/>
  <c r="C40" i="3"/>
  <c r="H42" i="2" s="1"/>
  <c r="V44" i="3"/>
  <c r="Z44" i="3" s="1"/>
  <c r="D44" i="3" s="1"/>
  <c r="X43" i="3"/>
  <c r="Y43" i="3"/>
  <c r="C43" i="3"/>
  <c r="V43" i="3"/>
  <c r="X42" i="3"/>
  <c r="Y42" i="3"/>
  <c r="C42" i="3"/>
  <c r="V42" i="3"/>
  <c r="X41" i="3"/>
  <c r="Y41" i="3"/>
  <c r="C41" i="3"/>
  <c r="H43" i="2" s="1"/>
  <c r="Y44" i="3"/>
  <c r="V45" i="3"/>
  <c r="X44" i="3"/>
  <c r="C44" i="3"/>
  <c r="P36" i="3"/>
  <c r="O36" i="3"/>
  <c r="V30" i="3"/>
  <c r="X29" i="3"/>
  <c r="Y29" i="3"/>
  <c r="Z29" i="3"/>
  <c r="V31" i="2" s="1"/>
  <c r="Y33" i="3"/>
  <c r="X33" i="3"/>
  <c r="V34" i="3"/>
  <c r="Y30" i="3"/>
  <c r="X30" i="3"/>
  <c r="V31" i="3"/>
  <c r="Z31" i="3" s="1"/>
  <c r="V33" i="2" s="1"/>
  <c r="Z30" i="3"/>
  <c r="V32" i="2" s="1"/>
  <c r="V35" i="3"/>
  <c r="Z35" i="3" s="1"/>
  <c r="V37" i="2" s="1"/>
  <c r="Y34" i="3"/>
  <c r="X34" i="3"/>
  <c r="Z34" i="3"/>
  <c r="V36" i="2" s="1"/>
  <c r="Y39" i="3"/>
  <c r="V40" i="3"/>
  <c r="X39" i="3"/>
  <c r="C39" i="3"/>
  <c r="H41" i="2" s="1"/>
  <c r="Z45" i="3"/>
  <c r="D45" i="3" s="1"/>
  <c r="Y45" i="3"/>
  <c r="X45" i="3"/>
  <c r="C45" i="3"/>
  <c r="V39" i="3"/>
  <c r="X38" i="3"/>
  <c r="Y38" i="3"/>
  <c r="C38" i="3"/>
  <c r="H40" i="2" s="1"/>
  <c r="V38" i="3"/>
  <c r="Z38" i="3" s="1"/>
  <c r="X37" i="3"/>
  <c r="Y37" i="3"/>
  <c r="C37" i="3"/>
  <c r="H39" i="2" s="1"/>
  <c r="Z36" i="3"/>
  <c r="Y36" i="3"/>
  <c r="V37" i="3"/>
  <c r="X36" i="3"/>
  <c r="C36" i="3"/>
  <c r="H38" i="2" s="1"/>
  <c r="V32" i="3"/>
  <c r="X31" i="3"/>
  <c r="Y31" i="3"/>
  <c r="X35" i="3"/>
  <c r="Y35" i="3"/>
  <c r="V33" i="3"/>
  <c r="Y32" i="3"/>
  <c r="X32" i="3"/>
  <c r="Z32" i="3"/>
  <c r="C32" i="3"/>
  <c r="H34" i="2" s="1"/>
  <c r="C29" i="3"/>
  <c r="H31" i="2" s="1"/>
  <c r="C30" i="3"/>
  <c r="H32" i="2" s="1"/>
  <c r="C34" i="3"/>
  <c r="H36" i="2" s="1"/>
  <c r="C31" i="3"/>
  <c r="H33" i="2" s="1"/>
  <c r="C35" i="3"/>
  <c r="H37" i="2" s="1"/>
  <c r="C33" i="3"/>
  <c r="H35" i="2" s="1"/>
  <c r="D34" i="3" l="1"/>
  <c r="D30" i="3"/>
  <c r="D29" i="3"/>
  <c r="E29" i="3" s="1"/>
  <c r="AF31" i="2" s="1"/>
  <c r="O31" i="2" s="1"/>
  <c r="G13" i="3"/>
  <c r="D31" i="3"/>
  <c r="D35" i="3"/>
  <c r="K35" i="2"/>
  <c r="D32" i="3"/>
  <c r="V34" i="2"/>
  <c r="K37" i="2"/>
  <c r="K33" i="2"/>
  <c r="K36" i="2"/>
  <c r="K32" i="2"/>
  <c r="K34" i="2"/>
  <c r="K31" i="2"/>
  <c r="D38" i="3"/>
  <c r="V40" i="2"/>
  <c r="D36" i="3"/>
  <c r="V38" i="2"/>
  <c r="K39" i="2"/>
  <c r="K40" i="2"/>
  <c r="K42" i="2"/>
  <c r="K38" i="2"/>
  <c r="K41" i="2"/>
  <c r="K43" i="2"/>
  <c r="D41" i="3"/>
  <c r="V43" i="2"/>
  <c r="K33" i="3"/>
  <c r="L32" i="3"/>
  <c r="M31" i="3"/>
  <c r="R31" i="3" s="1"/>
  <c r="N31" i="3"/>
  <c r="P39" i="3"/>
  <c r="O39" i="3"/>
  <c r="O34" i="3"/>
  <c r="P34" i="3"/>
  <c r="O42" i="3"/>
  <c r="P42" i="3"/>
  <c r="R45" i="3"/>
  <c r="O44" i="3"/>
  <c r="P44" i="3"/>
  <c r="T44" i="3" s="1"/>
  <c r="S44" i="3"/>
  <c r="E44" i="3" s="1"/>
  <c r="O33" i="3"/>
  <c r="P33" i="3"/>
  <c r="O37" i="3"/>
  <c r="P37" i="3"/>
  <c r="P32" i="3"/>
  <c r="O32" i="3"/>
  <c r="Z37" i="3"/>
  <c r="O38" i="3"/>
  <c r="P38" i="3"/>
  <c r="O40" i="3"/>
  <c r="P40" i="3"/>
  <c r="Z39" i="3"/>
  <c r="O35" i="3"/>
  <c r="P35" i="3"/>
  <c r="P31" i="3"/>
  <c r="O31" i="3"/>
  <c r="Z33" i="3"/>
  <c r="O30" i="3"/>
  <c r="S30" i="3" s="1"/>
  <c r="P30" i="3"/>
  <c r="T30" i="3" s="1"/>
  <c r="R46" i="3"/>
  <c r="O45" i="3"/>
  <c r="S45" i="3" s="1"/>
  <c r="E45" i="3" s="1"/>
  <c r="P45" i="3"/>
  <c r="T45" i="3" s="1"/>
  <c r="Z42" i="3"/>
  <c r="D42" i="3" s="1"/>
  <c r="O43" i="3"/>
  <c r="P43" i="3"/>
  <c r="Z43" i="3"/>
  <c r="D43" i="3" s="1"/>
  <c r="O41" i="3"/>
  <c r="P41" i="3"/>
  <c r="Z40" i="3"/>
  <c r="E30" i="3" l="1"/>
  <c r="AF32" i="2" s="1"/>
  <c r="O32" i="2" s="1"/>
  <c r="S31" i="3"/>
  <c r="T31" i="3"/>
  <c r="E31" i="3" s="1"/>
  <c r="AF33" i="2" s="1"/>
  <c r="O33" i="2" s="1"/>
  <c r="D33" i="3"/>
  <c r="V35" i="2"/>
  <c r="D40" i="3"/>
  <c r="V42" i="2"/>
  <c r="D37" i="3"/>
  <c r="V39" i="2"/>
  <c r="D39" i="3"/>
  <c r="V41" i="2"/>
  <c r="N32" i="3"/>
  <c r="T32" i="3" s="1"/>
  <c r="E32" i="3" s="1"/>
  <c r="AF34" i="2" s="1"/>
  <c r="O34" i="2" s="1"/>
  <c r="M32" i="3"/>
  <c r="L33" i="3"/>
  <c r="K34" i="3"/>
  <c r="V44" i="2" l="1"/>
  <c r="D46" i="3"/>
  <c r="L34" i="3"/>
  <c r="K35" i="3"/>
  <c r="S32" i="3"/>
  <c r="R32" i="3"/>
  <c r="N33" i="3"/>
  <c r="T33" i="3" s="1"/>
  <c r="E33" i="3" s="1"/>
  <c r="AF35" i="2" s="1"/>
  <c r="O35" i="2" s="1"/>
  <c r="M33" i="3"/>
  <c r="R33" i="3" s="1"/>
  <c r="H21" i="3"/>
  <c r="K36" i="3" l="1"/>
  <c r="L35" i="3"/>
  <c r="S33" i="3"/>
  <c r="M34" i="3"/>
  <c r="N34" i="3"/>
  <c r="T34" i="3" s="1"/>
  <c r="E34" i="3" s="1"/>
  <c r="AF36" i="2" s="1"/>
  <c r="O36" i="2" s="1"/>
  <c r="S34" i="3" l="1"/>
  <c r="M35" i="3"/>
  <c r="N35" i="3"/>
  <c r="T35" i="3" s="1"/>
  <c r="E35" i="3" s="1"/>
  <c r="AF37" i="2" s="1"/>
  <c r="O37" i="2" s="1"/>
  <c r="R34" i="3"/>
  <c r="K37" i="3"/>
  <c r="L36" i="3"/>
  <c r="R35" i="3" l="1"/>
  <c r="S35" i="3"/>
  <c r="L37" i="3"/>
  <c r="K38" i="3"/>
  <c r="N36" i="3"/>
  <c r="T36" i="3" s="1"/>
  <c r="M36" i="3"/>
  <c r="R36" i="3" s="1"/>
  <c r="S36" i="3" l="1"/>
  <c r="E36" i="3" s="1"/>
  <c r="AF38" i="2" s="1"/>
  <c r="O38" i="2" s="1"/>
  <c r="L38" i="3"/>
  <c r="K39" i="3"/>
  <c r="N37" i="3"/>
  <c r="T37" i="3" s="1"/>
  <c r="M37" i="3"/>
  <c r="S37" i="3" l="1"/>
  <c r="E37" i="3" s="1"/>
  <c r="AF39" i="2" s="1"/>
  <c r="O39" i="2" s="1"/>
  <c r="K40" i="3"/>
  <c r="L39" i="3"/>
  <c r="M38" i="3"/>
  <c r="R38" i="3" s="1"/>
  <c r="N38" i="3"/>
  <c r="T38" i="3" s="1"/>
  <c r="R37" i="3"/>
  <c r="M39" i="3" l="1"/>
  <c r="N39" i="3"/>
  <c r="T39" i="3" s="1"/>
  <c r="S38" i="3"/>
  <c r="E38" i="3" s="1"/>
  <c r="AF40" i="2" s="1"/>
  <c r="O40" i="2" s="1"/>
  <c r="R39" i="3"/>
  <c r="K41" i="3"/>
  <c r="L40" i="3"/>
  <c r="N40" i="3" l="1"/>
  <c r="T40" i="3" s="1"/>
  <c r="M40" i="3"/>
  <c r="R40" i="3" s="1"/>
  <c r="L41" i="3"/>
  <c r="K42" i="3"/>
  <c r="S39" i="3"/>
  <c r="E39" i="3" s="1"/>
  <c r="AF41" i="2" s="1"/>
  <c r="O41" i="2" s="1"/>
  <c r="N41" i="3" l="1"/>
  <c r="T41" i="3" s="1"/>
  <c r="M41" i="3"/>
  <c r="R41" i="3" s="1"/>
  <c r="L42" i="3"/>
  <c r="K43" i="3"/>
  <c r="S40" i="3"/>
  <c r="E40" i="3" s="1"/>
  <c r="AF42" i="2" s="1"/>
  <c r="O42" i="2" s="1"/>
  <c r="K44" i="3" l="1"/>
  <c r="L43" i="3"/>
  <c r="S41" i="3"/>
  <c r="E41" i="3" s="1"/>
  <c r="AF43" i="2" s="1"/>
  <c r="O43" i="2" s="1"/>
  <c r="M42" i="3"/>
  <c r="N42" i="3"/>
  <c r="T42" i="3" s="1"/>
  <c r="AF44" i="2" l="1"/>
  <c r="N43" i="3"/>
  <c r="T43" i="3" s="1"/>
  <c r="M43" i="3"/>
  <c r="R43" i="3"/>
  <c r="S42" i="3"/>
  <c r="E42" i="3" s="1"/>
  <c r="R42" i="3"/>
  <c r="K45" i="3"/>
  <c r="L45" i="3" s="1"/>
  <c r="L44" i="3"/>
  <c r="N45" i="3" l="1"/>
  <c r="M45" i="3"/>
  <c r="S43" i="3"/>
  <c r="E43" i="3" s="1"/>
  <c r="E46" i="3" s="1"/>
  <c r="M44" i="3"/>
  <c r="R44" i="3" s="1"/>
  <c r="N44" i="3"/>
  <c r="T48" i="3" l="1"/>
  <c r="G17" i="3" s="1"/>
  <c r="S48" i="3"/>
  <c r="G16" i="3" s="1"/>
  <c r="U48" i="3"/>
  <c r="G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樫本　真衣</author>
  </authors>
  <commentList>
    <comment ref="AL20" authorId="0" shapeId="0" xr:uid="{4808D637-9529-4AAF-945C-9ADE1D9322B3}">
      <text>
        <r>
          <rPr>
            <sz val="12"/>
            <color indexed="81"/>
            <rFont val="BIZ UDPゴシック"/>
            <family val="3"/>
            <charset val="128"/>
          </rPr>
          <t>最長で１歳の誕生日の前日まで自動で入ります（請求期間が異なる場合は確認してください）</t>
        </r>
      </text>
    </comment>
    <comment ref="M22" authorId="0" shapeId="0" xr:uid="{54FECEF3-E8F2-4AEA-924E-A06FE2138A12}">
      <text>
        <r>
          <rPr>
            <sz val="12"/>
            <color indexed="81"/>
            <rFont val="BIZ UDPゴシック"/>
            <family val="3"/>
            <charset val="128"/>
          </rPr>
          <t>裏面の計算式を参考にして、金額の</t>
        </r>
        <r>
          <rPr>
            <u/>
            <sz val="12"/>
            <color indexed="81"/>
            <rFont val="BIZ UDPゴシック"/>
            <family val="3"/>
            <charset val="128"/>
          </rPr>
          <t>試算結果</t>
        </r>
        <r>
          <rPr>
            <sz val="12"/>
            <color indexed="81"/>
            <rFont val="BIZ UDPゴシック"/>
            <family val="3"/>
            <charset val="128"/>
          </rPr>
          <t>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樫本　真衣</author>
  </authors>
  <commentList>
    <comment ref="P24" authorId="0" shapeId="0" xr:uid="{05680EE6-083D-4667-9395-285BA41ACB00}">
      <text>
        <r>
          <rPr>
            <sz val="12"/>
            <color indexed="81"/>
            <rFont val="BIZ UDPゴシック"/>
            <family val="3"/>
            <charset val="128"/>
          </rPr>
          <t>標準報酬月額は人事給与システムから取込していますが、共済組合は毎月特定の時点のものしか取込ができません
※タイムラグにより異なった標準報酬月額が取り込まれていた場合は、手当金の過払いや過少払いが生じる可能性があります</t>
        </r>
      </text>
    </comment>
    <comment ref="X24" authorId="0" shapeId="0" xr:uid="{BAB73658-F4C5-4C73-A49A-743AFC9E1007}">
      <text>
        <r>
          <rPr>
            <sz val="12"/>
            <color indexed="81"/>
            <rFont val="BIZ UDPゴシック"/>
            <family val="3"/>
            <charset val="128"/>
          </rPr>
          <t>請求期間中に標準報酬月額が変更された場合は、変更後の標準報酬月額で再計算された金額で支給されます
※</t>
        </r>
        <r>
          <rPr>
            <u/>
            <sz val="12"/>
            <color indexed="81"/>
            <rFont val="BIZ UDPゴシック"/>
            <family val="3"/>
            <charset val="128"/>
          </rPr>
          <t>請求期間そのものが当初の予定から変更になった場合は手続きが必要</t>
        </r>
        <r>
          <rPr>
            <sz val="12"/>
            <color indexed="81"/>
            <rFont val="BIZ UDPゴシック"/>
            <family val="3"/>
            <charset val="128"/>
          </rPr>
          <t>です</t>
        </r>
      </text>
    </comment>
    <comment ref="AM44" authorId="0" shapeId="0" xr:uid="{54F0B56A-FF15-4E4A-91D7-BFC341479A07}">
      <text>
        <r>
          <rPr>
            <sz val="12"/>
            <color indexed="81"/>
            <rFont val="BIZ UDPゴシック"/>
            <family val="3"/>
            <charset val="128"/>
          </rPr>
          <t>育児休業の期間によってはExcelの計算式で正しく計算できませんので、恐れ入りますが、その場合はお手元で計算してください</t>
        </r>
      </text>
    </comment>
  </commentList>
</comments>
</file>

<file path=xl/sharedStrings.xml><?xml version="1.0" encoding="utf-8"?>
<sst xmlns="http://schemas.openxmlformats.org/spreadsheetml/2006/main" count="517" uniqueCount="205">
  <si>
    <t>平成</t>
    <rPh sb="0" eb="2">
      <t>ヘイセイ</t>
    </rPh>
    <phoneticPr fontId="1"/>
  </si>
  <si>
    <t>年度</t>
    <rPh sb="0" eb="2">
      <t>ネンド</t>
    </rPh>
    <phoneticPr fontId="1"/>
  </si>
  <si>
    <t>年</t>
    <rPh sb="0" eb="1">
      <t>ネン</t>
    </rPh>
    <phoneticPr fontId="1"/>
  </si>
  <si>
    <t>月</t>
    <rPh sb="0" eb="1">
      <t>ガツ</t>
    </rPh>
    <phoneticPr fontId="1"/>
  </si>
  <si>
    <t>日</t>
    <rPh sb="0" eb="1">
      <t>ニチ</t>
    </rPh>
    <phoneticPr fontId="1"/>
  </si>
  <si>
    <t>※</t>
    <phoneticPr fontId="1"/>
  </si>
  <si>
    <t>主査・主任</t>
    <rPh sb="0" eb="2">
      <t>シュサ</t>
    </rPh>
    <rPh sb="3" eb="5">
      <t>シュニン</t>
    </rPh>
    <phoneticPr fontId="1"/>
  </si>
  <si>
    <t>※</t>
    <phoneticPr fontId="1"/>
  </si>
  <si>
    <t>育児休業手当金</t>
    <rPh sb="0" eb="2">
      <t>イクジ</t>
    </rPh>
    <rPh sb="2" eb="4">
      <t>キュウギョウ</t>
    </rPh>
    <rPh sb="4" eb="6">
      <t>テアテ</t>
    </rPh>
    <rPh sb="6" eb="7">
      <t>キン</t>
    </rPh>
    <phoneticPr fontId="1"/>
  </si>
  <si>
    <t>給付</t>
    <rPh sb="0" eb="2">
      <t>キュウフ</t>
    </rPh>
    <phoneticPr fontId="1"/>
  </si>
  <si>
    <t>科目</t>
    <rPh sb="0" eb="2">
      <t>カモク</t>
    </rPh>
    <phoneticPr fontId="1"/>
  </si>
  <si>
    <t>整理</t>
    <rPh sb="0" eb="2">
      <t>セイリ</t>
    </rPh>
    <phoneticPr fontId="1"/>
  </si>
  <si>
    <t>番号</t>
    <rPh sb="0" eb="2">
      <t>バンゴウ</t>
    </rPh>
    <phoneticPr fontId="1"/>
  </si>
  <si>
    <t>※</t>
    <phoneticPr fontId="1"/>
  </si>
  <si>
    <t>地・兵庫</t>
    <rPh sb="0" eb="1">
      <t>チ</t>
    </rPh>
    <rPh sb="2" eb="4">
      <t>ヒョウゴ</t>
    </rPh>
    <phoneticPr fontId="1"/>
  </si>
  <si>
    <t>組合員氏名</t>
    <rPh sb="0" eb="3">
      <t>クミアイイン</t>
    </rPh>
    <rPh sb="3" eb="5">
      <t>シメイ</t>
    </rPh>
    <phoneticPr fontId="1"/>
  </si>
  <si>
    <t>育児休業の期間</t>
    <rPh sb="0" eb="2">
      <t>イクジ</t>
    </rPh>
    <rPh sb="2" eb="4">
      <t>キュウギョウ</t>
    </rPh>
    <rPh sb="5" eb="7">
      <t>キカン</t>
    </rPh>
    <phoneticPr fontId="1"/>
  </si>
  <si>
    <t>（変更後の期間）</t>
    <rPh sb="1" eb="4">
      <t>ヘンコウゴ</t>
    </rPh>
    <rPh sb="5" eb="7">
      <t>キカン</t>
    </rPh>
    <phoneticPr fontId="1"/>
  </si>
  <si>
    <t>標準報酬月額</t>
    <rPh sb="0" eb="2">
      <t>ヒョウジュン</t>
    </rPh>
    <rPh sb="2" eb="4">
      <t>ホウシュウ</t>
    </rPh>
    <rPh sb="4" eb="6">
      <t>ゲツガク</t>
    </rPh>
    <phoneticPr fontId="1"/>
  </si>
  <si>
    <t>昭和</t>
    <rPh sb="0" eb="2">
      <t>ショウワ</t>
    </rPh>
    <phoneticPr fontId="1"/>
  </si>
  <si>
    <t>・</t>
    <phoneticPr fontId="1"/>
  </si>
  <si>
    <t>所属機関名</t>
    <rPh sb="0" eb="2">
      <t>ショゾク</t>
    </rPh>
    <rPh sb="2" eb="5">
      <t>キカンメイ</t>
    </rPh>
    <phoneticPr fontId="1"/>
  </si>
  <si>
    <t>及　び</t>
    <rPh sb="0" eb="1">
      <t>オヨ</t>
    </rPh>
    <phoneticPr fontId="1"/>
  </si>
  <si>
    <t>日から</t>
    <rPh sb="0" eb="1">
      <t>ニチ</t>
    </rPh>
    <phoneticPr fontId="1"/>
  </si>
  <si>
    <t>日まで</t>
    <rPh sb="0" eb="1">
      <t>ニチ</t>
    </rPh>
    <phoneticPr fontId="1"/>
  </si>
  <si>
    <t>（</t>
    <phoneticPr fontId="1"/>
  </si>
  <si>
    <t>）</t>
    <phoneticPr fontId="1"/>
  </si>
  <si>
    <t>円</t>
    <rPh sb="0" eb="1">
      <t>エン</t>
    </rPh>
    <phoneticPr fontId="1"/>
  </si>
  <si>
    <t>地方職員共済組合兵庫県支部長　　様</t>
    <rPh sb="0" eb="2">
      <t>チホウ</t>
    </rPh>
    <rPh sb="2" eb="4">
      <t>ショクイン</t>
    </rPh>
    <rPh sb="4" eb="6">
      <t>キョウサイ</t>
    </rPh>
    <rPh sb="6" eb="8">
      <t>クミアイ</t>
    </rPh>
    <rPh sb="8" eb="11">
      <t>ヒョウゴケン</t>
    </rPh>
    <rPh sb="11" eb="14">
      <t>シブチョウ</t>
    </rPh>
    <rPh sb="16" eb="17">
      <t>サマ</t>
    </rPh>
    <phoneticPr fontId="1"/>
  </si>
  <si>
    <t>請求者</t>
    <rPh sb="0" eb="3">
      <t>セイキュウシャ</t>
    </rPh>
    <phoneticPr fontId="1"/>
  </si>
  <si>
    <t>住　所</t>
    <rPh sb="0" eb="1">
      <t>ジュウ</t>
    </rPh>
    <rPh sb="2" eb="3">
      <t>ショ</t>
    </rPh>
    <phoneticPr fontId="1"/>
  </si>
  <si>
    <t>氏　名</t>
    <rPh sb="0" eb="1">
      <t>シ</t>
    </rPh>
    <rPh sb="2" eb="3">
      <t>メイ</t>
    </rPh>
    <phoneticPr fontId="1"/>
  </si>
  <si>
    <t>上記の記載事項は、事実と相違ないものと認めます。</t>
    <rPh sb="0" eb="2">
      <t>ジョウキ</t>
    </rPh>
    <rPh sb="3" eb="5">
      <t>キサイ</t>
    </rPh>
    <rPh sb="5" eb="7">
      <t>ジコウ</t>
    </rPh>
    <rPh sb="9" eb="11">
      <t>ジジツ</t>
    </rPh>
    <rPh sb="12" eb="14">
      <t>ソウイ</t>
    </rPh>
    <rPh sb="19" eb="20">
      <t>ミト</t>
    </rPh>
    <phoneticPr fontId="1"/>
  </si>
  <si>
    <t>職　名</t>
    <rPh sb="0" eb="1">
      <t>ショク</t>
    </rPh>
    <rPh sb="2" eb="3">
      <t>メイ</t>
    </rPh>
    <phoneticPr fontId="1"/>
  </si>
  <si>
    <t>TEL</t>
    <phoneticPr fontId="1"/>
  </si>
  <si>
    <t>－</t>
    <phoneticPr fontId="1"/>
  </si>
  <si>
    <t>（内線</t>
    <rPh sb="1" eb="3">
      <t>ナイセン</t>
    </rPh>
    <phoneticPr fontId="1"/>
  </si>
  <si>
    <t xml:space="preserve">  共 済 組 合</t>
    <rPh sb="2" eb="3">
      <t>トモ</t>
    </rPh>
    <rPh sb="4" eb="5">
      <t>スミ</t>
    </rPh>
    <rPh sb="6" eb="7">
      <t>クミ</t>
    </rPh>
    <rPh sb="8" eb="9">
      <t>ゴウ</t>
    </rPh>
    <phoneticPr fontId="1"/>
  </si>
  <si>
    <t xml:space="preserve">  担当者氏名</t>
    <rPh sb="2" eb="5">
      <t>タントウシャ</t>
    </rPh>
    <rPh sb="5" eb="7">
      <t>シメイ</t>
    </rPh>
    <phoneticPr fontId="1"/>
  </si>
  <si>
    <t>給  付  決  定  書</t>
    <rPh sb="0" eb="1">
      <t>キュウ</t>
    </rPh>
    <rPh sb="3" eb="4">
      <t>ツキ</t>
    </rPh>
    <rPh sb="6" eb="7">
      <t>ケッ</t>
    </rPh>
    <rPh sb="9" eb="10">
      <t>サダム</t>
    </rPh>
    <rPh sb="12" eb="13">
      <t>ショ</t>
    </rPh>
    <phoneticPr fontId="1"/>
  </si>
  <si>
    <t>起 案</t>
    <rPh sb="0" eb="1">
      <t>オキ</t>
    </rPh>
    <rPh sb="2" eb="3">
      <t>アン</t>
    </rPh>
    <phoneticPr fontId="1"/>
  </si>
  <si>
    <t>決 定</t>
    <rPh sb="0" eb="1">
      <t>ケッ</t>
    </rPh>
    <rPh sb="2" eb="3">
      <t>サダム</t>
    </rPh>
    <phoneticPr fontId="1"/>
  </si>
  <si>
    <t>執 行</t>
    <rPh sb="0" eb="1">
      <t>シュウ</t>
    </rPh>
    <rPh sb="2" eb="3">
      <t>ギョウ</t>
    </rPh>
    <phoneticPr fontId="1"/>
  </si>
  <si>
    <t>事　務　長</t>
    <rPh sb="0" eb="1">
      <t>コト</t>
    </rPh>
    <rPh sb="2" eb="3">
      <t>ツトム</t>
    </rPh>
    <rPh sb="4" eb="5">
      <t>チョウ</t>
    </rPh>
    <phoneticPr fontId="1"/>
  </si>
  <si>
    <t>事 務 次 長</t>
    <rPh sb="0" eb="1">
      <t>コト</t>
    </rPh>
    <rPh sb="2" eb="3">
      <t>ツトム</t>
    </rPh>
    <rPh sb="4" eb="5">
      <t>ツギ</t>
    </rPh>
    <rPh sb="6" eb="7">
      <t>チョウ</t>
    </rPh>
    <phoneticPr fontId="1"/>
  </si>
  <si>
    <t>班　　　員</t>
    <rPh sb="0" eb="1">
      <t>ハン</t>
    </rPh>
    <rPh sb="4" eb="5">
      <t>イン</t>
    </rPh>
    <phoneticPr fontId="1"/>
  </si>
  <si>
    <t>担  当  者</t>
    <rPh sb="0" eb="1">
      <t>タン</t>
    </rPh>
    <rPh sb="3" eb="4">
      <t>トウ</t>
    </rPh>
    <rPh sb="6" eb="7">
      <t>シャ</t>
    </rPh>
    <phoneticPr fontId="1"/>
  </si>
  <si>
    <t xml:space="preserve"> 下記のとおり</t>
    <rPh sb="1" eb="3">
      <t>カキ</t>
    </rPh>
    <phoneticPr fontId="1"/>
  </si>
  <si>
    <t xml:space="preserve"> 決定します</t>
    <rPh sb="1" eb="3">
      <t>ケッテイ</t>
    </rPh>
    <phoneticPr fontId="1"/>
  </si>
  <si>
    <t>　決　定　額</t>
    <rPh sb="1" eb="2">
      <t>ケッ</t>
    </rPh>
    <rPh sb="3" eb="4">
      <t>サダム</t>
    </rPh>
    <rPh sb="5" eb="6">
      <t>ガク</t>
    </rPh>
    <phoneticPr fontId="1"/>
  </si>
  <si>
    <t>　概　　　要</t>
    <rPh sb="1" eb="2">
      <t>オオムネ</t>
    </rPh>
    <rPh sb="5" eb="6">
      <t>ヨウ</t>
    </rPh>
    <phoneticPr fontId="1"/>
  </si>
  <si>
    <t>所属所長</t>
    <rPh sb="0" eb="2">
      <t>ショゾク</t>
    </rPh>
    <rPh sb="2" eb="4">
      <t>ショチョウ</t>
    </rPh>
    <phoneticPr fontId="1"/>
  </si>
  <si>
    <t>請　求　期　間</t>
    <rPh sb="0" eb="1">
      <t>ショウ</t>
    </rPh>
    <rPh sb="2" eb="3">
      <t>モトム</t>
    </rPh>
    <rPh sb="4" eb="5">
      <t>キ</t>
    </rPh>
    <rPh sb="6" eb="7">
      <t>アイダ</t>
    </rPh>
    <phoneticPr fontId="1"/>
  </si>
  <si>
    <t>　育児休業に係る</t>
    <rPh sb="1" eb="3">
      <t>イクジ</t>
    </rPh>
    <rPh sb="3" eb="5">
      <t>キュウギョウ</t>
    </rPh>
    <rPh sb="6" eb="7">
      <t>カカ</t>
    </rPh>
    <phoneticPr fontId="1"/>
  </si>
  <si>
    <t>　子の生年月日</t>
    <rPh sb="1" eb="2">
      <t>コ</t>
    </rPh>
    <rPh sb="3" eb="5">
      <t>セイネン</t>
    </rPh>
    <rPh sb="5" eb="7">
      <t>ガッピ</t>
    </rPh>
    <phoneticPr fontId="1"/>
  </si>
  <si>
    <t>生 年 月 日</t>
    <rPh sb="0" eb="1">
      <t>セイ</t>
    </rPh>
    <rPh sb="2" eb="3">
      <t>ネン</t>
    </rPh>
    <rPh sb="4" eb="5">
      <t>ツキ</t>
    </rPh>
    <rPh sb="6" eb="7">
      <t>ヒ</t>
    </rPh>
    <phoneticPr fontId="1"/>
  </si>
  <si>
    <t>日まで )</t>
    <rPh sb="0" eb="1">
      <t>ニチ</t>
    </rPh>
    <phoneticPr fontId="1"/>
  </si>
  <si>
    <t>育児休業手当金</t>
    <rPh sb="0" eb="2">
      <t>イクジ</t>
    </rPh>
    <rPh sb="2" eb="4">
      <t>キュウギョウ</t>
    </rPh>
    <rPh sb="4" eb="7">
      <t>テアテキン</t>
    </rPh>
    <phoneticPr fontId="1"/>
  </si>
  <si>
    <t>【注】　10円未満の端数が５円未満の場合は切捨て、５円以上の場合は切り上げる</t>
    <rPh sb="1" eb="2">
      <t>チュウ</t>
    </rPh>
    <rPh sb="6" eb="9">
      <t>エンミマン</t>
    </rPh>
    <rPh sb="10" eb="12">
      <t>ハスウ</t>
    </rPh>
    <rPh sb="14" eb="17">
      <t>エンミマン</t>
    </rPh>
    <rPh sb="18" eb="20">
      <t>バアイ</t>
    </rPh>
    <rPh sb="21" eb="23">
      <t>キリス</t>
    </rPh>
    <rPh sb="26" eb="29">
      <t>エンイジョウ</t>
    </rPh>
    <rPh sb="30" eb="32">
      <t>バアイ</t>
    </rPh>
    <rPh sb="33" eb="34">
      <t>キ</t>
    </rPh>
    <rPh sb="35" eb="36">
      <t>ア</t>
    </rPh>
    <phoneticPr fontId="1"/>
  </si>
  <si>
    <t>　　　　ただし、給付上限額を超えるときは給付上限額（「共通事務福利厚生掲示板」参照）</t>
    <rPh sb="8" eb="10">
      <t>キュウフ</t>
    </rPh>
    <rPh sb="10" eb="13">
      <t>ジョウゲンガク</t>
    </rPh>
    <rPh sb="14" eb="15">
      <t>コ</t>
    </rPh>
    <rPh sb="20" eb="22">
      <t>キュウフ</t>
    </rPh>
    <rPh sb="22" eb="25">
      <t>ジョウゲンガク</t>
    </rPh>
    <rPh sb="27" eb="29">
      <t>キョウツウ</t>
    </rPh>
    <rPh sb="29" eb="31">
      <t>ジム</t>
    </rPh>
    <rPh sb="31" eb="33">
      <t>フクリ</t>
    </rPh>
    <rPh sb="33" eb="35">
      <t>コウセイ</t>
    </rPh>
    <rPh sb="35" eb="38">
      <t>ケイジバン</t>
    </rPh>
    <rPh sb="39" eb="41">
      <t>サンショウ</t>
    </rPh>
    <phoneticPr fontId="1"/>
  </si>
  <si>
    <t>【請求額の計算方法】</t>
    <rPh sb="1" eb="4">
      <t>セイキュウガク</t>
    </rPh>
    <rPh sb="5" eb="7">
      <t>ケイサン</t>
    </rPh>
    <rPh sb="7" eb="9">
      <t>ホウホウ</t>
    </rPh>
    <phoneticPr fontId="1"/>
  </si>
  <si>
    <t>①</t>
    <phoneticPr fontId="1"/>
  </si>
  <si>
    <t>②</t>
    <phoneticPr fontId="1"/>
  </si>
  <si>
    <t>③</t>
    <phoneticPr fontId="1"/>
  </si>
  <si>
    <t>④</t>
    <phoneticPr fontId="1"/>
  </si>
  <si>
    <t>⑤</t>
    <phoneticPr fontId="1"/>
  </si>
  <si>
    <t>標準報酬日額</t>
    <rPh sb="0" eb="2">
      <t>ヒョウジュン</t>
    </rPh>
    <rPh sb="2" eb="4">
      <t>ホウシュウ</t>
    </rPh>
    <rPh sb="4" eb="6">
      <t>ニチガク</t>
    </rPh>
    <phoneticPr fontId="1"/>
  </si>
  <si>
    <t>育休開始から180日に達する日</t>
    <rPh sb="0" eb="2">
      <t>イクキュウ</t>
    </rPh>
    <rPh sb="2" eb="4">
      <t>カイシ</t>
    </rPh>
    <rPh sb="9" eb="10">
      <t>ニチ</t>
    </rPh>
    <rPh sb="11" eb="12">
      <t>タッ</t>
    </rPh>
    <rPh sb="14" eb="15">
      <t>ヒ</t>
    </rPh>
    <phoneticPr fontId="1"/>
  </si>
  <si>
    <t>180日に達するまでの給付日額</t>
    <rPh sb="3" eb="4">
      <t>ニチ</t>
    </rPh>
    <rPh sb="5" eb="6">
      <t>タッ</t>
    </rPh>
    <rPh sb="11" eb="13">
      <t>キュウフ</t>
    </rPh>
    <rPh sb="13" eb="15">
      <t>ニチガク</t>
    </rPh>
    <phoneticPr fontId="1"/>
  </si>
  <si>
    <t>残りの期間の給付日額</t>
    <rPh sb="0" eb="1">
      <t>ノコ</t>
    </rPh>
    <rPh sb="3" eb="5">
      <t>キカン</t>
    </rPh>
    <rPh sb="6" eb="8">
      <t>キュウフ</t>
    </rPh>
    <rPh sb="8" eb="10">
      <t>ニチガク</t>
    </rPh>
    <phoneticPr fontId="1"/>
  </si>
  <si>
    <t>　②×６７／１００ （円未満切捨）又は上限額</t>
    <rPh sb="11" eb="14">
      <t>エンミマン</t>
    </rPh>
    <rPh sb="14" eb="16">
      <t>キリス</t>
    </rPh>
    <rPh sb="17" eb="18">
      <t>マタ</t>
    </rPh>
    <rPh sb="19" eb="22">
      <t>ジョウゲンガク</t>
    </rPh>
    <phoneticPr fontId="1"/>
  </si>
  <si>
    <t>　②×50／１００ （円未満切捨）又は上限額</t>
    <rPh sb="11" eb="14">
      <t>エンミマン</t>
    </rPh>
    <rPh sb="14" eb="16">
      <t>キリス</t>
    </rPh>
    <rPh sb="17" eb="18">
      <t>マタ</t>
    </rPh>
    <rPh sb="19" eb="22">
      <t>ジョウゲンガク</t>
    </rPh>
    <phoneticPr fontId="1"/>
  </si>
  <si>
    <t>月分</t>
    <rPh sb="0" eb="1">
      <t>ガツ</t>
    </rPh>
    <rPh sb="1" eb="2">
      <t>ブン</t>
    </rPh>
    <phoneticPr fontId="1"/>
  </si>
  <si>
    <t>×</t>
    <phoneticPr fontId="1"/>
  </si>
  <si>
    <t>請　求　額</t>
    <rPh sb="0" eb="1">
      <t>ショウ</t>
    </rPh>
    <rPh sb="2" eb="3">
      <t>モトム</t>
    </rPh>
    <rPh sb="4" eb="5">
      <t>ガク</t>
    </rPh>
    <phoneticPr fontId="1"/>
  </si>
  <si>
    <t>③までの期間</t>
    <rPh sb="4" eb="6">
      <t>キカン</t>
    </rPh>
    <phoneticPr fontId="1"/>
  </si>
  <si>
    <t>③の翌日以降</t>
    <rPh sb="2" eb="4">
      <t>ヨクジツ</t>
    </rPh>
    <rPh sb="4" eb="6">
      <t>イコウ</t>
    </rPh>
    <phoneticPr fontId="1"/>
  </si>
  <si>
    <t>合　　計</t>
    <rPh sb="0" eb="1">
      <t>ア</t>
    </rPh>
    <rPh sb="3" eb="4">
      <t>ケイ</t>
    </rPh>
    <phoneticPr fontId="1"/>
  </si>
  <si>
    <t>※　支　給　開　始　日</t>
    <rPh sb="2" eb="3">
      <t>シ</t>
    </rPh>
    <rPh sb="4" eb="5">
      <t>キュウ</t>
    </rPh>
    <rPh sb="6" eb="7">
      <t>カイ</t>
    </rPh>
    <rPh sb="8" eb="9">
      <t>ハジメ</t>
    </rPh>
    <rPh sb="10" eb="11">
      <t>ヒ</t>
    </rPh>
    <phoneticPr fontId="1"/>
  </si>
  <si>
    <t>※　支　給　終　了　日</t>
    <rPh sb="2" eb="3">
      <t>シ</t>
    </rPh>
    <rPh sb="4" eb="5">
      <t>キュウ</t>
    </rPh>
    <rPh sb="6" eb="7">
      <t>オワ</t>
    </rPh>
    <rPh sb="8" eb="9">
      <t>リョウ</t>
    </rPh>
    <rPh sb="10" eb="11">
      <t>ヒ</t>
    </rPh>
    <phoneticPr fontId="1"/>
  </si>
  <si>
    <t>※ 正 当 支 給 日 額</t>
    <rPh sb="2" eb="3">
      <t>セイ</t>
    </rPh>
    <rPh sb="4" eb="5">
      <t>トウ</t>
    </rPh>
    <rPh sb="6" eb="7">
      <t>シ</t>
    </rPh>
    <rPh sb="8" eb="9">
      <t>キュウ</t>
    </rPh>
    <rPh sb="10" eb="11">
      <t>ヒ</t>
    </rPh>
    <rPh sb="12" eb="13">
      <t>ガク</t>
    </rPh>
    <phoneticPr fontId="1"/>
  </si>
  <si>
    <t xml:space="preserve"> ※ 正 当 支 給 日 数</t>
    <rPh sb="3" eb="4">
      <t>セイ</t>
    </rPh>
    <rPh sb="5" eb="6">
      <t>トウ</t>
    </rPh>
    <rPh sb="7" eb="8">
      <t>シ</t>
    </rPh>
    <rPh sb="9" eb="10">
      <t>キュウ</t>
    </rPh>
    <rPh sb="11" eb="12">
      <t>ヒ</t>
    </rPh>
    <rPh sb="13" eb="14">
      <t>スウ</t>
    </rPh>
    <phoneticPr fontId="1"/>
  </si>
  <si>
    <t>申請時の注意事項等</t>
    <rPh sb="0" eb="3">
      <t>シンセイジ</t>
    </rPh>
    <rPh sb="4" eb="6">
      <t>チュウイ</t>
    </rPh>
    <rPh sb="6" eb="8">
      <t>ジコウ</t>
    </rPh>
    <rPh sb="8" eb="9">
      <t>トウ</t>
    </rPh>
    <phoneticPr fontId="1"/>
  </si>
  <si>
    <t>【＊＊＊計算過程、テーブル等＊＊＊】</t>
    <rPh sb="4" eb="6">
      <t>ケイサン</t>
    </rPh>
    <rPh sb="6" eb="8">
      <t>カテイ</t>
    </rPh>
    <rPh sb="13" eb="14">
      <t>トウ</t>
    </rPh>
    <phoneticPr fontId="17"/>
  </si>
  <si>
    <t>職員生年月日ワークエリア</t>
    <rPh sb="0" eb="2">
      <t>ショクイン</t>
    </rPh>
    <rPh sb="2" eb="4">
      <t>セイネン</t>
    </rPh>
    <rPh sb="4" eb="6">
      <t>ガッピ</t>
    </rPh>
    <phoneticPr fontId="17"/>
  </si>
  <si>
    <t>一連番号</t>
    <rPh sb="0" eb="1">
      <t>イチ</t>
    </rPh>
    <rPh sb="1" eb="3">
      <t>レンバン</t>
    </rPh>
    <rPh sb="3" eb="4">
      <t>ゴウ</t>
    </rPh>
    <phoneticPr fontId="17"/>
  </si>
  <si>
    <t>年度</t>
    <rPh sb="0" eb="2">
      <t>ネンド</t>
    </rPh>
    <phoneticPr fontId="17"/>
  </si>
  <si>
    <t>Ｎｏ．</t>
    <phoneticPr fontId="17"/>
  </si>
  <si>
    <t>給付限度額適用</t>
    <rPh sb="5" eb="7">
      <t>テキヨウ</t>
    </rPh>
    <phoneticPr fontId="17"/>
  </si>
  <si>
    <t>年号</t>
    <rPh sb="0" eb="2">
      <t>ネンゴウ</t>
    </rPh>
    <phoneticPr fontId="17"/>
  </si>
  <si>
    <t>年</t>
    <rPh sb="0" eb="1">
      <t>ネン</t>
    </rPh>
    <phoneticPr fontId="17"/>
  </si>
  <si>
    <t>月</t>
    <rPh sb="0" eb="1">
      <t>ツキ</t>
    </rPh>
    <phoneticPr fontId="17"/>
  </si>
  <si>
    <t>日</t>
    <rPh sb="0" eb="1">
      <t>ヒ</t>
    </rPh>
    <phoneticPr fontId="17"/>
  </si>
  <si>
    <t>職員コード</t>
    <rPh sb="0" eb="2">
      <t>ショクイン</t>
    </rPh>
    <phoneticPr fontId="17"/>
  </si>
  <si>
    <t>所属コード</t>
    <rPh sb="0" eb="2">
      <t>ショゾク</t>
    </rPh>
    <phoneticPr fontId="17"/>
  </si>
  <si>
    <t>給付限度額適用開始年月日</t>
    <rPh sb="0" eb="2">
      <t>キュウフ</t>
    </rPh>
    <rPh sb="2" eb="5">
      <t>ゲンドガク</t>
    </rPh>
    <rPh sb="5" eb="7">
      <t>テキヨウ</t>
    </rPh>
    <rPh sb="7" eb="9">
      <t>カイシ</t>
    </rPh>
    <rPh sb="9" eb="10">
      <t>ネン</t>
    </rPh>
    <rPh sb="10" eb="12">
      <t>ツキヒ</t>
    </rPh>
    <phoneticPr fontId="17"/>
  </si>
  <si>
    <t>所属名ワークエリア</t>
    <rPh sb="0" eb="2">
      <t>ショゾク</t>
    </rPh>
    <rPh sb="2" eb="3">
      <t>メイ</t>
    </rPh>
    <phoneticPr fontId="17"/>
  </si>
  <si>
    <t>職員名ワークエリア</t>
    <rPh sb="0" eb="3">
      <t>ショクインメイ</t>
    </rPh>
    <phoneticPr fontId="17"/>
  </si>
  <si>
    <t>氏　　　名</t>
    <rPh sb="0" eb="1">
      <t>シ</t>
    </rPh>
    <rPh sb="4" eb="5">
      <t>メイ</t>
    </rPh>
    <phoneticPr fontId="17"/>
  </si>
  <si>
    <t>所　属　名</t>
    <rPh sb="0" eb="1">
      <t>トコロ</t>
    </rPh>
    <rPh sb="2" eb="3">
      <t>ゾク</t>
    </rPh>
    <rPh sb="4" eb="5">
      <t>メイ</t>
    </rPh>
    <phoneticPr fontId="17"/>
  </si>
  <si>
    <t>職員コードﾃｰﾌﾞﾙ検索キー</t>
    <rPh sb="0" eb="2">
      <t>ショクイン</t>
    </rPh>
    <rPh sb="10" eb="12">
      <t>ケンサク</t>
    </rPh>
    <phoneticPr fontId="17"/>
  </si>
  <si>
    <t>育児休業</t>
    <rPh sb="0" eb="2">
      <t>イクジ</t>
    </rPh>
    <rPh sb="2" eb="4">
      <t>キュウギョウ</t>
    </rPh>
    <phoneticPr fontId="17"/>
  </si>
  <si>
    <t>生年月日（本人）</t>
    <rPh sb="0" eb="2">
      <t>セイネン</t>
    </rPh>
    <rPh sb="2" eb="4">
      <t>ガッピ</t>
    </rPh>
    <rPh sb="5" eb="7">
      <t>ホンニン</t>
    </rPh>
    <phoneticPr fontId="17"/>
  </si>
  <si>
    <t>給付限度額テーブル</t>
    <rPh sb="0" eb="2">
      <t>キュウフ</t>
    </rPh>
    <rPh sb="2" eb="5">
      <t>ゲンドガク</t>
    </rPh>
    <phoneticPr fontId="17"/>
  </si>
  <si>
    <t>生年月日（子）</t>
    <rPh sb="0" eb="2">
      <t>セイネン</t>
    </rPh>
    <rPh sb="2" eb="4">
      <t>ガッピ</t>
    </rPh>
    <rPh sb="5" eb="6">
      <t>コ</t>
    </rPh>
    <phoneticPr fontId="17"/>
  </si>
  <si>
    <t>適用開始</t>
    <rPh sb="0" eb="2">
      <t>テキヨウ</t>
    </rPh>
    <rPh sb="2" eb="4">
      <t>カイシ</t>
    </rPh>
    <phoneticPr fontId="17"/>
  </si>
  <si>
    <t>適用終了</t>
    <rPh sb="0" eb="2">
      <t>テキヨウ</t>
    </rPh>
    <rPh sb="2" eb="4">
      <t>シュウリョウ</t>
    </rPh>
    <phoneticPr fontId="17"/>
  </si>
  <si>
    <t>限度額（50）</t>
    <rPh sb="0" eb="3">
      <t>ゲンドガク</t>
    </rPh>
    <phoneticPr fontId="17"/>
  </si>
  <si>
    <t>限度額（67）</t>
    <rPh sb="0" eb="3">
      <t>ゲンドガク</t>
    </rPh>
    <phoneticPr fontId="17"/>
  </si>
  <si>
    <t>１才に達する日</t>
    <rPh sb="1" eb="2">
      <t>サイ</t>
    </rPh>
    <rPh sb="3" eb="4">
      <t>タッ</t>
    </rPh>
    <rPh sb="6" eb="7">
      <t>ヒ</t>
    </rPh>
    <phoneticPr fontId="17"/>
  </si>
  <si>
    <t>年号テーブル</t>
    <rPh sb="0" eb="2">
      <t>ネンゴウ</t>
    </rPh>
    <phoneticPr fontId="17"/>
  </si>
  <si>
    <t>明治</t>
    <rPh sb="0" eb="2">
      <t>メイジ</t>
    </rPh>
    <phoneticPr fontId="17"/>
  </si>
  <si>
    <t>大正</t>
    <rPh sb="0" eb="2">
      <t>タイショウ</t>
    </rPh>
    <phoneticPr fontId="17"/>
  </si>
  <si>
    <t>（開始）</t>
    <rPh sb="1" eb="3">
      <t>カイシ</t>
    </rPh>
    <phoneticPr fontId="17"/>
  </si>
  <si>
    <t>（終了）</t>
    <rPh sb="1" eb="3">
      <t>シュウリョウ</t>
    </rPh>
    <phoneticPr fontId="17"/>
  </si>
  <si>
    <t>標準報酬月額</t>
    <rPh sb="0" eb="2">
      <t>ヒョウジュン</t>
    </rPh>
    <rPh sb="2" eb="4">
      <t>ホウシュウ</t>
    </rPh>
    <rPh sb="4" eb="6">
      <t>ゲツガク</t>
    </rPh>
    <phoneticPr fontId="17"/>
  </si>
  <si>
    <t>円</t>
    <rPh sb="0" eb="1">
      <t>エン</t>
    </rPh>
    <phoneticPr fontId="17"/>
  </si>
  <si>
    <t>給付日額(50/100)</t>
  </si>
  <si>
    <t>昭和</t>
    <rPh sb="0" eb="2">
      <t>ショウワ</t>
    </rPh>
    <phoneticPr fontId="17"/>
  </si>
  <si>
    <t>給料日額</t>
    <rPh sb="0" eb="2">
      <t>キュウリョウ</t>
    </rPh>
    <rPh sb="2" eb="4">
      <t>ニチガク</t>
    </rPh>
    <phoneticPr fontId="17"/>
  </si>
  <si>
    <t>給付日額(67/100)</t>
    <phoneticPr fontId="17"/>
  </si>
  <si>
    <t>平成</t>
    <rPh sb="0" eb="2">
      <t>ヘイセイ</t>
    </rPh>
    <phoneticPr fontId="17"/>
  </si>
  <si>
    <t>標準報酬月額(変更後)</t>
    <rPh sb="0" eb="2">
      <t>ヒョウジュン</t>
    </rPh>
    <rPh sb="2" eb="4">
      <t>ホウシュウ</t>
    </rPh>
    <rPh sb="4" eb="6">
      <t>ゲツガク</t>
    </rPh>
    <rPh sb="7" eb="10">
      <t>ヘンコウゴ</t>
    </rPh>
    <phoneticPr fontId="17"/>
  </si>
  <si>
    <t>開　　始</t>
    <rPh sb="0" eb="1">
      <t>カイ</t>
    </rPh>
    <rPh sb="3" eb="4">
      <t>ハジメ</t>
    </rPh>
    <phoneticPr fontId="17"/>
  </si>
  <si>
    <t>終　　了</t>
    <rPh sb="0" eb="1">
      <t>シュウ</t>
    </rPh>
    <rPh sb="3" eb="4">
      <t>リョウ</t>
    </rPh>
    <phoneticPr fontId="17"/>
  </si>
  <si>
    <t>育児休業期間</t>
    <rPh sb="0" eb="2">
      <t>イクジ</t>
    </rPh>
    <rPh sb="2" eb="4">
      <t>キュウギョウ</t>
    </rPh>
    <rPh sb="4" eb="6">
      <t>キカン</t>
    </rPh>
    <phoneticPr fontId="17"/>
  </si>
  <si>
    <t>～</t>
    <phoneticPr fontId="17"/>
  </si>
  <si>
    <t>　　　　年　　月　　日</t>
    <rPh sb="4" eb="5">
      <t>ネン</t>
    </rPh>
    <rPh sb="7" eb="8">
      <t>ツキ</t>
    </rPh>
    <rPh sb="10" eb="11">
      <t>ヒ</t>
    </rPh>
    <phoneticPr fontId="17"/>
  </si>
  <si>
    <t>　　変更期間</t>
    <rPh sb="2" eb="4">
      <t>ヘンコウ</t>
    </rPh>
    <rPh sb="4" eb="6">
      <t>キカン</t>
    </rPh>
    <phoneticPr fontId="17"/>
  </si>
  <si>
    <r>
      <t>1</t>
    </r>
    <r>
      <rPr>
        <sz val="11"/>
        <color theme="1"/>
        <rFont val="ＭＳ Ｐゴシック"/>
        <family val="2"/>
        <charset val="128"/>
        <scheme val="minor"/>
      </rPr>
      <t>80日に達する日</t>
    </r>
    <rPh sb="3" eb="4">
      <t>ニチ</t>
    </rPh>
    <rPh sb="5" eb="6">
      <t>タッ</t>
    </rPh>
    <rPh sb="8" eb="9">
      <t>ビ</t>
    </rPh>
    <phoneticPr fontId="17"/>
  </si>
  <si>
    <t>給付日額</t>
    <rPh sb="0" eb="2">
      <t>キュウフ</t>
    </rPh>
    <rPh sb="2" eb="4">
      <t>ニチガク</t>
    </rPh>
    <phoneticPr fontId="17"/>
  </si>
  <si>
    <t>支給限度額</t>
    <rPh sb="0" eb="2">
      <t>シキュウ</t>
    </rPh>
    <rPh sb="2" eb="5">
      <t>ゲンドガク</t>
    </rPh>
    <phoneticPr fontId="17"/>
  </si>
  <si>
    <t>給料月額</t>
    <rPh sb="0" eb="2">
      <t>キュウリョウ</t>
    </rPh>
    <rPh sb="2" eb="4">
      <t>ゲツガク</t>
    </rPh>
    <phoneticPr fontId="17"/>
  </si>
  <si>
    <t>給付日額（支給限度額込み後）</t>
    <rPh sb="0" eb="4">
      <t>キュウフニチガク</t>
    </rPh>
    <rPh sb="5" eb="7">
      <t>シキュウ</t>
    </rPh>
    <rPh sb="7" eb="10">
      <t>ゲンドガク</t>
    </rPh>
    <rPh sb="10" eb="11">
      <t>コ</t>
    </rPh>
    <rPh sb="12" eb="13">
      <t>ゴ</t>
    </rPh>
    <phoneticPr fontId="17"/>
  </si>
  <si>
    <t>給付年月</t>
    <rPh sb="0" eb="2">
      <t>キュウフ</t>
    </rPh>
    <rPh sb="2" eb="3">
      <t>ネン</t>
    </rPh>
    <rPh sb="3" eb="4">
      <t>ツキ</t>
    </rPh>
    <phoneticPr fontId="17"/>
  </si>
  <si>
    <r>
      <t xml:space="preserve">日 </t>
    </r>
    <r>
      <rPr>
        <sz val="11"/>
        <color theme="1"/>
        <rFont val="ＭＳ Ｐゴシック"/>
        <family val="2"/>
        <charset val="128"/>
        <scheme val="minor"/>
      </rPr>
      <t xml:space="preserve"> </t>
    </r>
    <r>
      <rPr>
        <sz val="11"/>
        <color theme="1"/>
        <rFont val="ＭＳ Ｐゴシック"/>
        <family val="2"/>
        <charset val="128"/>
        <scheme val="minor"/>
      </rPr>
      <t>数</t>
    </r>
    <rPh sb="0" eb="1">
      <t>ニチ</t>
    </rPh>
    <rPh sb="3" eb="4">
      <t>スウ</t>
    </rPh>
    <phoneticPr fontId="17"/>
  </si>
  <si>
    <r>
      <t>給付額（</t>
    </r>
    <r>
      <rPr>
        <sz val="11"/>
        <color theme="1"/>
        <rFont val="ＭＳ Ｐゴシック"/>
        <family val="2"/>
        <charset val="128"/>
        <scheme val="minor"/>
      </rPr>
      <t>67,50/100</t>
    </r>
    <r>
      <rPr>
        <sz val="11"/>
        <color theme="1"/>
        <rFont val="ＭＳ Ｐゴシック"/>
        <family val="2"/>
        <charset val="128"/>
        <scheme val="minor"/>
      </rPr>
      <t>）</t>
    </r>
    <rPh sb="0" eb="3">
      <t>キュウフガク</t>
    </rPh>
    <phoneticPr fontId="17"/>
  </si>
  <si>
    <t>給付年月日</t>
    <rPh sb="0" eb="3">
      <t>キュウフネン</t>
    </rPh>
    <rPh sb="3" eb="4">
      <t>ガツ</t>
    </rPh>
    <rPh sb="4" eb="5">
      <t>ヒ</t>
    </rPh>
    <phoneticPr fontId="17"/>
  </si>
  <si>
    <t>確認</t>
    <rPh sb="0" eb="2">
      <t>カクニン</t>
    </rPh>
    <phoneticPr fontId="17"/>
  </si>
  <si>
    <t>給料月額変更</t>
    <rPh sb="0" eb="2">
      <t>キュウリョウ</t>
    </rPh>
    <rPh sb="2" eb="4">
      <t>ゲツガク</t>
    </rPh>
    <rPh sb="4" eb="6">
      <t>ヘンコウ</t>
    </rPh>
    <phoneticPr fontId="17"/>
  </si>
  <si>
    <t>(50/100)</t>
    <phoneticPr fontId="17"/>
  </si>
  <si>
    <t>(67/100)</t>
    <phoneticPr fontId="17"/>
  </si>
  <si>
    <t>変更時点</t>
    <rPh sb="0" eb="2">
      <t>ヘンコウ</t>
    </rPh>
    <rPh sb="2" eb="4">
      <t>ジテン</t>
    </rPh>
    <phoneticPr fontId="17"/>
  </si>
  <si>
    <t>開始日</t>
    <rPh sb="0" eb="3">
      <t>カイシビ</t>
    </rPh>
    <phoneticPr fontId="17"/>
  </si>
  <si>
    <t>終了日</t>
    <rPh sb="0" eb="3">
      <t>シュウリョウビ</t>
    </rPh>
    <phoneticPr fontId="17"/>
  </si>
  <si>
    <t>平日</t>
    <rPh sb="0" eb="2">
      <t>ヘイジツ</t>
    </rPh>
    <phoneticPr fontId="17"/>
  </si>
  <si>
    <t>合　　計</t>
    <rPh sb="0" eb="1">
      <t>ゴウ</t>
    </rPh>
    <rPh sb="3" eb="4">
      <t>ケイ</t>
    </rPh>
    <phoneticPr fontId="17"/>
  </si>
  <si>
    <t>ワークエリア</t>
    <phoneticPr fontId="17"/>
  </si>
  <si>
    <t>（育休終了日）</t>
    <rPh sb="1" eb="3">
      <t>イクキュウ</t>
    </rPh>
    <rPh sb="3" eb="6">
      <t>シュウリョウビ</t>
    </rPh>
    <phoneticPr fontId="1"/>
  </si>
  <si>
    <t>（掛金免除期間終期）</t>
    <rPh sb="1" eb="3">
      <t>カケキン</t>
    </rPh>
    <rPh sb="3" eb="5">
      <t>メンジョ</t>
    </rPh>
    <rPh sb="5" eb="7">
      <t>キカン</t>
    </rPh>
    <rPh sb="7" eb="9">
      <t>シュウキ</t>
    </rPh>
    <phoneticPr fontId="1"/>
  </si>
  <si>
    <t>180日目</t>
    <rPh sb="3" eb="5">
      <t>ニチメ</t>
    </rPh>
    <phoneticPr fontId="1"/>
  </si>
  <si>
    <t>変更後終了日</t>
    <rPh sb="0" eb="3">
      <t>ヘンコウゴ</t>
    </rPh>
    <rPh sb="3" eb="6">
      <t>シュウリョウビ</t>
    </rPh>
    <phoneticPr fontId="1"/>
  </si>
  <si>
    <t>　①÷２２　（10円未満四捨五入）</t>
    <rPh sb="9" eb="12">
      <t>エンミマン</t>
    </rPh>
    <rPh sb="12" eb="16">
      <t>シシャゴニュウ</t>
    </rPh>
    <phoneticPr fontId="1"/>
  </si>
  <si>
    <r>
      <t>（④または⑤）　　×　休業日数</t>
    </r>
    <r>
      <rPr>
        <b/>
        <sz val="11"/>
        <color rgb="FFFF0000"/>
        <rFont val="ＭＳ Ｐゴシック"/>
        <family val="3"/>
        <charset val="128"/>
        <scheme val="minor"/>
      </rPr>
      <t>（※土日を除く）</t>
    </r>
    <rPh sb="11" eb="13">
      <t>キュウギョウ</t>
    </rPh>
    <rPh sb="13" eb="15">
      <t>ニッスウ</t>
    </rPh>
    <rPh sb="17" eb="19">
      <t>ドニチ</t>
    </rPh>
    <rPh sb="20" eb="21">
      <t>ノゾ</t>
    </rPh>
    <phoneticPr fontId="1"/>
  </si>
  <si>
    <t>※</t>
    <phoneticPr fontId="1"/>
  </si>
  <si>
    <t>２才に達する日</t>
    <rPh sb="1" eb="2">
      <t>サイ</t>
    </rPh>
    <rPh sb="3" eb="4">
      <t>タッ</t>
    </rPh>
    <rPh sb="6" eb="7">
      <t>ヒ</t>
    </rPh>
    <phoneticPr fontId="17"/>
  </si>
  <si>
    <t>令和</t>
    <rPh sb="0" eb="2">
      <t>レイワ</t>
    </rPh>
    <phoneticPr fontId="1"/>
  </si>
  <si>
    <t>班長・主幹</t>
    <rPh sb="0" eb="2">
      <t>ハンチョウ</t>
    </rPh>
    <rPh sb="3" eb="5">
      <t>シュカン</t>
    </rPh>
    <phoneticPr fontId="1"/>
  </si>
  <si>
    <t>令和</t>
    <rPh sb="0" eb="2">
      <t>レイワ</t>
    </rPh>
    <phoneticPr fontId="1"/>
  </si>
  <si>
    <t>育児休業手当金（変更）請求書（１歳未満の子を養育する者用）</t>
    <rPh sb="0" eb="2">
      <t>イクジ</t>
    </rPh>
    <rPh sb="2" eb="4">
      <t>キュウギョウ</t>
    </rPh>
    <rPh sb="4" eb="7">
      <t>テアテキン</t>
    </rPh>
    <rPh sb="8" eb="10">
      <t>ヘンコウ</t>
    </rPh>
    <rPh sb="11" eb="14">
      <t>セイキュウショ</t>
    </rPh>
    <rPh sb="16" eb="17">
      <t>サイ</t>
    </rPh>
    <rPh sb="17" eb="19">
      <t>ミマン</t>
    </rPh>
    <rPh sb="20" eb="21">
      <t>コ</t>
    </rPh>
    <rPh sb="22" eb="24">
      <t>ヨウイク</t>
    </rPh>
    <rPh sb="26" eb="27">
      <t>モノ</t>
    </rPh>
    <rPh sb="27" eb="28">
      <t>ヨウ</t>
    </rPh>
    <phoneticPr fontId="1"/>
  </si>
  <si>
    <t>請  求  金  額　　　　※１</t>
    <rPh sb="0" eb="1">
      <t>ショウ</t>
    </rPh>
    <rPh sb="3" eb="4">
      <t>モトム</t>
    </rPh>
    <rPh sb="6" eb="7">
      <t>キン</t>
    </rPh>
    <rPh sb="9" eb="10">
      <t>ガク</t>
    </rPh>
    <phoneticPr fontId="1"/>
  </si>
  <si>
    <t>地方公務員等共済組合法施行規程第115条の２第１項の規定に基づき、上記のとおり請求いたします。</t>
    <rPh sb="0" eb="2">
      <t>チホウ</t>
    </rPh>
    <rPh sb="2" eb="5">
      <t>コウムイン</t>
    </rPh>
    <rPh sb="5" eb="6">
      <t>トウ</t>
    </rPh>
    <rPh sb="6" eb="8">
      <t>キョウサイ</t>
    </rPh>
    <rPh sb="8" eb="11">
      <t>クミアイホウ</t>
    </rPh>
    <rPh sb="11" eb="13">
      <t>セコウ</t>
    </rPh>
    <rPh sb="13" eb="15">
      <t>キテイ</t>
    </rPh>
    <rPh sb="15" eb="16">
      <t>ダイ</t>
    </rPh>
    <rPh sb="19" eb="20">
      <t>ジョウ</t>
    </rPh>
    <rPh sb="22" eb="23">
      <t>ダイ</t>
    </rPh>
    <rPh sb="24" eb="25">
      <t>コウ</t>
    </rPh>
    <rPh sb="26" eb="28">
      <t>キテイ</t>
    </rPh>
    <rPh sb="29" eb="30">
      <t>モト</t>
    </rPh>
    <rPh sb="33" eb="35">
      <t>ジョウキ</t>
    </rPh>
    <rPh sb="39" eb="41">
      <t>セイキュウ</t>
    </rPh>
    <phoneticPr fontId="1"/>
  </si>
  <si>
    <t>地方公務員等共済組合法施行規程第115条の２第３項の規定に基づき、上記のとおり変更請求いたします。</t>
    <rPh sb="0" eb="2">
      <t>チホウ</t>
    </rPh>
    <rPh sb="2" eb="5">
      <t>コウムイン</t>
    </rPh>
    <rPh sb="5" eb="6">
      <t>トウ</t>
    </rPh>
    <rPh sb="6" eb="8">
      <t>キョウサイ</t>
    </rPh>
    <rPh sb="8" eb="11">
      <t>クミアイホウ</t>
    </rPh>
    <rPh sb="11" eb="13">
      <t>セコウ</t>
    </rPh>
    <rPh sb="13" eb="15">
      <t>キテイ</t>
    </rPh>
    <rPh sb="15" eb="16">
      <t>ダイ</t>
    </rPh>
    <rPh sb="19" eb="20">
      <t>ジョウ</t>
    </rPh>
    <rPh sb="22" eb="23">
      <t>ダイ</t>
    </rPh>
    <rPh sb="24" eb="25">
      <t>コウ</t>
    </rPh>
    <rPh sb="26" eb="28">
      <t>キテイ</t>
    </rPh>
    <rPh sb="29" eb="30">
      <t>モト</t>
    </rPh>
    <rPh sb="33" eb="35">
      <t>ジョウキ</t>
    </rPh>
    <rPh sb="39" eb="41">
      <t>ヘンコウ</t>
    </rPh>
    <rPh sb="41" eb="43">
      <t>セイキュウ</t>
    </rPh>
    <phoneticPr fontId="1"/>
  </si>
  <si>
    <t>添付書類</t>
    <rPh sb="0" eb="2">
      <t>テンプ</t>
    </rPh>
    <rPh sb="2" eb="4">
      <t>ショルイ</t>
    </rPh>
    <phoneticPr fontId="1"/>
  </si>
  <si>
    <t>　　２　※１欄について、育児休業に係る子の満１才の誕生日の前日まで請求できます。</t>
    <rPh sb="6" eb="7">
      <t>ラン</t>
    </rPh>
    <rPh sb="12" eb="14">
      <t>イクジ</t>
    </rPh>
    <rPh sb="14" eb="16">
      <t>キュウギョウ</t>
    </rPh>
    <rPh sb="17" eb="18">
      <t>カカ</t>
    </rPh>
    <rPh sb="19" eb="20">
      <t>コ</t>
    </rPh>
    <rPh sb="21" eb="22">
      <t>マン</t>
    </rPh>
    <rPh sb="23" eb="24">
      <t>サイ</t>
    </rPh>
    <rPh sb="25" eb="27">
      <t>タンジョウ</t>
    </rPh>
    <rPh sb="27" eb="28">
      <t>ヒ</t>
    </rPh>
    <rPh sb="29" eb="31">
      <t>ゼンジツ</t>
    </rPh>
    <rPh sb="33" eb="35">
      <t>セイキュウ</t>
    </rPh>
    <phoneticPr fontId="1"/>
  </si>
  <si>
    <r>
      <rPr>
        <b/>
        <sz val="11"/>
        <color theme="1"/>
        <rFont val="ＭＳ Ｐゴシック"/>
        <family val="3"/>
        <charset val="128"/>
      </rPr>
      <t>１歳未満</t>
    </r>
    <r>
      <rPr>
        <sz val="11"/>
        <color theme="1"/>
        <rFont val="ＭＳ Ｐ明朝"/>
        <family val="1"/>
        <charset val="128"/>
      </rPr>
      <t>の子を養育するため、育児休業を取得したときに支給されます。</t>
    </r>
    <phoneticPr fontId="1"/>
  </si>
  <si>
    <t>（注）　１　この書類は、次の場合に、添付書類（裏面参照）を添えて提出してください。</t>
    <rPh sb="1" eb="2">
      <t>チュウ</t>
    </rPh>
    <rPh sb="8" eb="10">
      <t>ショルイ</t>
    </rPh>
    <rPh sb="12" eb="13">
      <t>ツギ</t>
    </rPh>
    <rPh sb="14" eb="16">
      <t>バアイ</t>
    </rPh>
    <rPh sb="18" eb="22">
      <t>テンプショルイ</t>
    </rPh>
    <rPh sb="23" eb="25">
      <t>ウラメン</t>
    </rPh>
    <rPh sb="25" eb="27">
      <t>サンショウ</t>
    </rPh>
    <rPh sb="29" eb="30">
      <t>ソ</t>
    </rPh>
    <rPh sb="32" eb="34">
      <t>テイシュツ</t>
    </rPh>
    <phoneticPr fontId="1"/>
  </si>
  <si>
    <t>　　　①　満１歳未満の子の養育に係る育児休業手当金を請求するとき</t>
    <rPh sb="5" eb="6">
      <t>マン</t>
    </rPh>
    <rPh sb="7" eb="8">
      <t>サイ</t>
    </rPh>
    <rPh sb="8" eb="10">
      <t>ミマン</t>
    </rPh>
    <rPh sb="11" eb="12">
      <t>コ</t>
    </rPh>
    <rPh sb="13" eb="15">
      <t>ヨウイク</t>
    </rPh>
    <rPh sb="16" eb="17">
      <t>カカ</t>
    </rPh>
    <rPh sb="18" eb="20">
      <t>イクジ</t>
    </rPh>
    <rPh sb="20" eb="22">
      <t>キュウギョウ</t>
    </rPh>
    <rPh sb="22" eb="25">
      <t>テアテキン</t>
    </rPh>
    <rPh sb="26" eb="28">
      <t>セイキュウ</t>
    </rPh>
    <phoneticPr fontId="1"/>
  </si>
  <si>
    <t>　　　②　子が満１歳未満の期間に係る育児休業手当金に変更があるとき</t>
    <rPh sb="5" eb="6">
      <t>コ</t>
    </rPh>
    <rPh sb="7" eb="8">
      <t>マン</t>
    </rPh>
    <rPh sb="9" eb="10">
      <t>サイ</t>
    </rPh>
    <rPh sb="10" eb="12">
      <t>ミマン</t>
    </rPh>
    <rPh sb="13" eb="15">
      <t>キカン</t>
    </rPh>
    <rPh sb="16" eb="17">
      <t>カカ</t>
    </rPh>
    <rPh sb="18" eb="20">
      <t>イクジ</t>
    </rPh>
    <rPh sb="20" eb="22">
      <t>キュウギョウ</t>
    </rPh>
    <rPh sb="22" eb="25">
      <t>テアテキン</t>
    </rPh>
    <rPh sb="26" eb="28">
      <t>ヘンコウ</t>
    </rPh>
    <phoneticPr fontId="1"/>
  </si>
  <si>
    <t>兵庫　花子</t>
    <rPh sb="0" eb="2">
      <t>ヒョウゴ</t>
    </rPh>
    <rPh sb="3" eb="5">
      <t>ハナコ</t>
    </rPh>
    <phoneticPr fontId="1"/>
  </si>
  <si>
    <t>X</t>
    <phoneticPr fontId="1"/>
  </si>
  <si>
    <t>〇〇〇課</t>
    <rPh sb="3" eb="4">
      <t>カ</t>
    </rPh>
    <phoneticPr fontId="1"/>
  </si>
  <si>
    <t>Y</t>
    <phoneticPr fontId="1"/>
  </si>
  <si>
    <t>X,XXX,XXX</t>
    <phoneticPr fontId="1"/>
  </si>
  <si>
    <t>神戸市中央区下山手通□丁目□□</t>
    <rPh sb="0" eb="6">
      <t>コウベシチュウオウク</t>
    </rPh>
    <rPh sb="6" eb="9">
      <t>シモヤマテ</t>
    </rPh>
    <rPh sb="9" eb="10">
      <t>トオリ</t>
    </rPh>
    <rPh sb="11" eb="13">
      <t>チョウメ</t>
    </rPh>
    <phoneticPr fontId="1"/>
  </si>
  <si>
    <t>〇〇〇課長</t>
    <rPh sb="3" eb="5">
      <t>カチョウ</t>
    </rPh>
    <phoneticPr fontId="1"/>
  </si>
  <si>
    <t>神戸　太郎</t>
    <rPh sb="0" eb="2">
      <t>コウベ</t>
    </rPh>
    <rPh sb="3" eb="5">
      <t>タロウ</t>
    </rPh>
    <phoneticPr fontId="1"/>
  </si>
  <si>
    <t>（裏面につづく）</t>
    <phoneticPr fontId="1"/>
  </si>
  <si>
    <t>△△△</t>
    <phoneticPr fontId="1"/>
  </si>
  <si>
    <t>【支給期間の延長について（該当することが認められる場合のみ）】</t>
    <rPh sb="1" eb="3">
      <t>シキュウ</t>
    </rPh>
    <rPh sb="3" eb="5">
      <t>キカン</t>
    </rPh>
    <rPh sb="6" eb="8">
      <t>エンチョウ</t>
    </rPh>
    <rPh sb="13" eb="15">
      <t>ガイトウ</t>
    </rPh>
    <rPh sb="20" eb="21">
      <t>ミト</t>
    </rPh>
    <rPh sb="25" eb="27">
      <t>バアイ</t>
    </rPh>
    <phoneticPr fontId="1"/>
  </si>
  <si>
    <t>裏面に注意事項等がありますので、必ず確認してください</t>
    <rPh sb="0" eb="2">
      <t>ウラメン</t>
    </rPh>
    <rPh sb="3" eb="7">
      <t>チュウイジコウ</t>
    </rPh>
    <rPh sb="7" eb="8">
      <t>ナド</t>
    </rPh>
    <rPh sb="16" eb="17">
      <t>カナラ</t>
    </rPh>
    <rPh sb="18" eb="20">
      <t>カクニン</t>
    </rPh>
    <phoneticPr fontId="1"/>
  </si>
  <si>
    <t>XXXXX</t>
    <phoneticPr fontId="1"/>
  </si>
  <si>
    <r>
      <rPr>
        <b/>
        <sz val="10"/>
        <color theme="1"/>
        <rFont val="ＭＳ ゴシック"/>
        <family val="3"/>
        <charset val="128"/>
      </rPr>
      <t>【支給額について】</t>
    </r>
    <r>
      <rPr>
        <sz val="10"/>
        <color theme="1"/>
        <rFont val="ＭＳ Ｐ明朝"/>
        <family val="1"/>
        <charset val="128"/>
      </rPr>
      <t>　育児休業を取得した１日につき、以下の金額が支給されます。</t>
    </r>
    <rPh sb="1" eb="4">
      <t>シキュウガク</t>
    </rPh>
    <rPh sb="10" eb="12">
      <t>イクジ</t>
    </rPh>
    <rPh sb="12" eb="14">
      <t>キュウギョウ</t>
    </rPh>
    <rPh sb="15" eb="17">
      <t>シュトク</t>
    </rPh>
    <rPh sb="20" eb="21">
      <t>ニチ</t>
    </rPh>
    <rPh sb="25" eb="27">
      <t>イカ</t>
    </rPh>
    <rPh sb="28" eb="30">
      <t>キンガク</t>
    </rPh>
    <rPh sb="31" eb="33">
      <t>シキュウ</t>
    </rPh>
    <phoneticPr fontId="1"/>
  </si>
  <si>
    <t>※　標準報酬日額 ＝ 標準報酬月額 ／ ２２日</t>
    <rPh sb="2" eb="4">
      <t>ヒョウジュン</t>
    </rPh>
    <rPh sb="4" eb="6">
      <t>ホウシュウ</t>
    </rPh>
    <rPh sb="6" eb="8">
      <t>ニチガク</t>
    </rPh>
    <rPh sb="11" eb="13">
      <t>ヒョウジュン</t>
    </rPh>
    <rPh sb="13" eb="15">
      <t>ホウシュウ</t>
    </rPh>
    <rPh sb="15" eb="17">
      <t>ゲツガク</t>
    </rPh>
    <rPh sb="22" eb="23">
      <t>ニチ</t>
    </rPh>
    <phoneticPr fontId="1"/>
  </si>
  <si>
    <r>
      <t>当該手当金については、原則、当月分を翌月２５日に支給します（例：４月分⇒５月支給）。</t>
    </r>
    <r>
      <rPr>
        <u/>
        <sz val="11"/>
        <color theme="1"/>
        <rFont val="ＭＳ Ｐ明朝"/>
        <family val="1"/>
        <charset val="128"/>
      </rPr>
      <t>誤支給を防ぐため、</t>
    </r>
    <r>
      <rPr>
        <b/>
        <u/>
        <sz val="11"/>
        <color theme="1"/>
        <rFont val="ＭＳ Ｐ明朝"/>
        <family val="1"/>
        <charset val="128"/>
      </rPr>
      <t>育児休業期間が当初の予定から変更された場合</t>
    </r>
    <r>
      <rPr>
        <u/>
        <sz val="11"/>
        <color theme="1"/>
        <rFont val="ＭＳ Ｐ明朝"/>
        <family val="1"/>
        <charset val="128"/>
      </rPr>
      <t>は、速やかに共済組合に必要書類を添えて変更請求書を提出してください。</t>
    </r>
    <rPh sb="0" eb="2">
      <t>トウガイ</t>
    </rPh>
    <rPh sb="2" eb="5">
      <t>テアテキン</t>
    </rPh>
    <rPh sb="11" eb="13">
      <t>ゲンソク</t>
    </rPh>
    <rPh sb="14" eb="16">
      <t>トウゲツ</t>
    </rPh>
    <rPh sb="16" eb="17">
      <t>ブン</t>
    </rPh>
    <rPh sb="18" eb="20">
      <t>ヨクゲツ</t>
    </rPh>
    <rPh sb="22" eb="23">
      <t>ニチ</t>
    </rPh>
    <rPh sb="24" eb="26">
      <t>シキュウ</t>
    </rPh>
    <rPh sb="30" eb="31">
      <t>レイ</t>
    </rPh>
    <rPh sb="33" eb="35">
      <t>ガツブン</t>
    </rPh>
    <rPh sb="37" eb="38">
      <t>ガツ</t>
    </rPh>
    <rPh sb="38" eb="40">
      <t>シキュウ</t>
    </rPh>
    <rPh sb="42" eb="43">
      <t>ゴ</t>
    </rPh>
    <rPh sb="43" eb="45">
      <t>シキュウ</t>
    </rPh>
    <rPh sb="46" eb="47">
      <t>フセ</t>
    </rPh>
    <rPh sb="51" eb="53">
      <t>イクジ</t>
    </rPh>
    <rPh sb="53" eb="55">
      <t>キュウギョウ</t>
    </rPh>
    <rPh sb="55" eb="57">
      <t>キカン</t>
    </rPh>
    <rPh sb="58" eb="60">
      <t>トウショ</t>
    </rPh>
    <rPh sb="61" eb="63">
      <t>ヨテイ</t>
    </rPh>
    <rPh sb="83" eb="87">
      <t>ヒツヨウショルイ</t>
    </rPh>
    <rPh sb="88" eb="89">
      <t>ソ</t>
    </rPh>
    <phoneticPr fontId="1"/>
  </si>
  <si>
    <t xml:space="preserve">  共済事務
担当者氏名</t>
    <rPh sb="2" eb="3">
      <t>トモ</t>
    </rPh>
    <rPh sb="3" eb="4">
      <t>スミ</t>
    </rPh>
    <rPh sb="4" eb="6">
      <t>ジム</t>
    </rPh>
    <rPh sb="7" eb="10">
      <t>タントウシャ</t>
    </rPh>
    <rPh sb="10" eb="12">
      <t>シメイ</t>
    </rPh>
    <phoneticPr fontId="1"/>
  </si>
  <si>
    <t>育児休業開始初月の
標準報酬月額</t>
    <rPh sb="0" eb="2">
      <t>イクジ</t>
    </rPh>
    <rPh sb="2" eb="4">
      <t>キュウギョウ</t>
    </rPh>
    <rPh sb="4" eb="6">
      <t>カイシ</t>
    </rPh>
    <rPh sb="6" eb="8">
      <t>ショゲツ</t>
    </rPh>
    <rPh sb="10" eb="11">
      <t>シルベ</t>
    </rPh>
    <rPh sb="11" eb="12">
      <t>ジュン</t>
    </rPh>
    <rPh sb="12" eb="13">
      <t>ホウ</t>
    </rPh>
    <rPh sb="13" eb="14">
      <t>シュウ</t>
    </rPh>
    <rPh sb="14" eb="15">
      <t>ツキ</t>
    </rPh>
    <rPh sb="15" eb="16">
      <t>ガク</t>
    </rPh>
    <phoneticPr fontId="1"/>
  </si>
  <si>
    <t>請求期間</t>
    <rPh sb="0" eb="1">
      <t>ショウ</t>
    </rPh>
    <rPh sb="1" eb="2">
      <t>モトム</t>
    </rPh>
    <rPh sb="2" eb="3">
      <t>キ</t>
    </rPh>
    <rPh sb="3" eb="4">
      <t>アイダ</t>
    </rPh>
    <phoneticPr fontId="1"/>
  </si>
  <si>
    <t>請求金額　※１</t>
    <rPh sb="0" eb="1">
      <t>ショウ</t>
    </rPh>
    <rPh sb="1" eb="2">
      <t>モトム</t>
    </rPh>
    <rPh sb="2" eb="3">
      <t>キン</t>
    </rPh>
    <rPh sb="3" eb="4">
      <t>ガク</t>
    </rPh>
    <phoneticPr fontId="1"/>
  </si>
  <si>
    <t>組合員等
記号番号</t>
    <rPh sb="0" eb="3">
      <t>クミアイイン</t>
    </rPh>
    <rPh sb="3" eb="4">
      <t>トウ</t>
    </rPh>
    <rPh sb="5" eb="7">
      <t>キゴウ</t>
    </rPh>
    <rPh sb="7" eb="9">
      <t>バンゴウ</t>
    </rPh>
    <phoneticPr fontId="1"/>
  </si>
  <si>
    <t>年　　　月　　　日</t>
    <rPh sb="0" eb="1">
      <t>ネン</t>
    </rPh>
    <rPh sb="4" eb="5">
      <t>ガツ</t>
    </rPh>
    <rPh sb="8" eb="9">
      <t>ヒ</t>
    </rPh>
    <phoneticPr fontId="1"/>
  </si>
  <si>
    <t>（裏面参照）</t>
    <rPh sb="1" eb="2">
      <t>ウラ</t>
    </rPh>
    <rPh sb="2" eb="3">
      <t>メン</t>
    </rPh>
    <rPh sb="3" eb="4">
      <t>サン</t>
    </rPh>
    <rPh sb="4" eb="5">
      <t>アキラ</t>
    </rPh>
    <phoneticPr fontId="1"/>
  </si>
  <si>
    <t>所属所受付</t>
    <rPh sb="0" eb="2">
      <t>ショゾク</t>
    </rPh>
    <rPh sb="2" eb="3">
      <t>ショ</t>
    </rPh>
    <rPh sb="3" eb="5">
      <t>ウケツケ</t>
    </rPh>
    <phoneticPr fontId="1"/>
  </si>
  <si>
    <r>
      <t>　</t>
    </r>
    <r>
      <rPr>
        <b/>
        <sz val="11"/>
        <color rgb="FFFF0000"/>
        <rFont val="ＭＳ Ｐゴシック"/>
        <family val="3"/>
        <charset val="128"/>
      </rPr>
      <t>土日を含んだ日数</t>
    </r>
    <r>
      <rPr>
        <sz val="11"/>
        <color theme="1"/>
        <rFont val="ＭＳ Ｐ明朝"/>
        <family val="1"/>
        <charset val="128"/>
      </rPr>
      <t>で計算</t>
    </r>
    <rPh sb="1" eb="2">
      <t>ヒ</t>
    </rPh>
    <rPh sb="3" eb="4">
      <t>フク</t>
    </rPh>
    <rPh sb="6" eb="8">
      <t>ニッスウ</t>
    </rPh>
    <rPh sb="9" eb="11">
      <t>ケイサン</t>
    </rPh>
    <phoneticPr fontId="1"/>
  </si>
  <si>
    <t>　　　（１）　育児休業を開始してから180日に達するまでの期間　　　</t>
    <rPh sb="7" eb="9">
      <t>イクジ</t>
    </rPh>
    <rPh sb="9" eb="11">
      <t>キュウギョウ</t>
    </rPh>
    <rPh sb="12" eb="14">
      <t>カイシ</t>
    </rPh>
    <rPh sb="21" eb="22">
      <t>ニチ</t>
    </rPh>
    <rPh sb="23" eb="24">
      <t>タッ</t>
    </rPh>
    <rPh sb="29" eb="31">
      <t>キカン</t>
    </rPh>
    <phoneticPr fontId="1"/>
  </si>
  <si>
    <t>：　標準報酬日額（※）×67/100（円未満端数切捨）</t>
    <phoneticPr fontId="1"/>
  </si>
  <si>
    <t>　　　（２）　残りの期間　　　　　　　　　　　　　　　　　　　　　　　　　　　</t>
    <rPh sb="7" eb="8">
      <t>ノコ</t>
    </rPh>
    <rPh sb="10" eb="12">
      <t>キカン</t>
    </rPh>
    <phoneticPr fontId="1"/>
  </si>
  <si>
    <t>：　標準報酬日額（※）×50/100（円未満端数切捨）</t>
    <phoneticPr fontId="1"/>
  </si>
  <si>
    <t xml:space="preserve">
給  付  決  定  書</t>
    <rPh sb="1" eb="2">
      <t>キュウ</t>
    </rPh>
    <rPh sb="4" eb="5">
      <t>ツキ</t>
    </rPh>
    <rPh sb="7" eb="8">
      <t>ケッ</t>
    </rPh>
    <rPh sb="10" eb="11">
      <t>サダム</t>
    </rPh>
    <rPh sb="13" eb="14">
      <t>ショ</t>
    </rPh>
    <phoneticPr fontId="1"/>
  </si>
  <si>
    <t>（裏面につづく）</t>
    <rPh sb="1" eb="3">
      <t>ウラメン</t>
    </rPh>
    <phoneticPr fontId="1"/>
  </si>
  <si>
    <r>
      <t>●速やかに職場復帰する意思があり、保育所等における保育の実施を希望し申込みを行っているが、その子が</t>
    </r>
    <r>
      <rPr>
        <u/>
        <sz val="11"/>
        <color theme="1"/>
        <rFont val="ＭＳ Ｐ明朝"/>
        <family val="1"/>
        <charset val="128"/>
      </rPr>
      <t>１歳に達する日後の期間について</t>
    </r>
    <r>
      <rPr>
        <sz val="11"/>
        <color theme="1"/>
        <rFont val="ＭＳ Ｐ明朝"/>
        <family val="1"/>
        <charset val="128"/>
      </rPr>
      <t>当面その実施が行われない場合など、</t>
    </r>
    <r>
      <rPr>
        <u val="double"/>
        <sz val="11"/>
        <color theme="1"/>
        <rFont val="BIZ UDPゴシック"/>
        <family val="3"/>
        <charset val="128"/>
      </rPr>
      <t>総務省令に定める事情に該当することが認められる場合に限り</t>
    </r>
    <r>
      <rPr>
        <sz val="11"/>
        <color theme="1"/>
        <rFont val="BIZ UDPゴシック"/>
        <family val="3"/>
        <charset val="128"/>
      </rPr>
      <t>、最長で２歳に達する日まで、</t>
    </r>
    <r>
      <rPr>
        <u val="double"/>
        <sz val="11"/>
        <color theme="1"/>
        <rFont val="BIZ UDPゴシック"/>
        <family val="3"/>
        <charset val="128"/>
      </rPr>
      <t>該当するそのひと月毎に延長</t>
    </r>
    <r>
      <rPr>
        <sz val="11"/>
        <color theme="1"/>
        <rFont val="BIZ UDPゴシック"/>
        <family val="3"/>
        <charset val="128"/>
      </rPr>
      <t>して請求できます</t>
    </r>
    <r>
      <rPr>
        <sz val="11"/>
        <color theme="1"/>
        <rFont val="ＭＳ Ｐ明朝"/>
        <family val="1"/>
        <charset val="128"/>
      </rPr>
      <t>（ひと月毎の請求の度に所属所で事実確認を行うほか、指定の月には共済組合あて書類等を提出していただき、審査をします）。</t>
    </r>
    <r>
      <rPr>
        <sz val="11"/>
        <color theme="1"/>
        <rFont val="BIZ UDPゴシック"/>
        <family val="3"/>
        <charset val="128"/>
      </rPr>
      <t xml:space="preserve">
</t>
    </r>
    <r>
      <rPr>
        <sz val="11"/>
        <color theme="1"/>
        <rFont val="ＭＳ Ｐ明朝"/>
        <family val="1"/>
        <charset val="128"/>
      </rPr>
      <t>●別様式</t>
    </r>
    <r>
      <rPr>
        <sz val="11"/>
        <color theme="1"/>
        <rFont val="BIZ UDPゴシック"/>
        <family val="3"/>
        <charset val="128"/>
      </rPr>
      <t>『育児休業手当金請求書（１歳から２歳未満の子を養育する者用）』</t>
    </r>
    <r>
      <rPr>
        <sz val="11"/>
        <color theme="1"/>
        <rFont val="ＭＳ Ｐ明朝"/>
        <family val="1"/>
        <charset val="128"/>
      </rPr>
      <t>に、必要書類を添えて提出していただきます。</t>
    </r>
    <r>
      <rPr>
        <u/>
        <sz val="11"/>
        <color theme="1"/>
        <rFont val="ＭＳ Ｐ明朝"/>
        <family val="1"/>
        <charset val="128"/>
      </rPr>
      <t>その子が１歳になるまでに速やかに職場復帰することを希望している場合は、必ず事前に勤務する所属所へお申し出のうえ請求書様式の配布を受けておくなど、お早めにご準備ください。</t>
    </r>
    <r>
      <rPr>
        <sz val="11"/>
        <color theme="1"/>
        <rFont val="ＭＳ Ｐ明朝"/>
        <family val="1"/>
        <charset val="128"/>
      </rPr>
      <t xml:space="preserve">
※自治体へ保育所等の申込を行った際の申込書類の控えがすべて必要になりますので、大切に保管し続けてください。</t>
    </r>
    <rPh sb="1" eb="2">
      <t>スミ</t>
    </rPh>
    <rPh sb="5" eb="7">
      <t>ショクバ</t>
    </rPh>
    <rPh sb="7" eb="9">
      <t>フッキ</t>
    </rPh>
    <rPh sb="11" eb="13">
      <t>イシ</t>
    </rPh>
    <rPh sb="17" eb="20">
      <t>ホイクショ</t>
    </rPh>
    <rPh sb="20" eb="21">
      <t>トウ</t>
    </rPh>
    <rPh sb="25" eb="27">
      <t>ホイク</t>
    </rPh>
    <rPh sb="28" eb="30">
      <t>ジッシ</t>
    </rPh>
    <rPh sb="31" eb="33">
      <t>キボウ</t>
    </rPh>
    <rPh sb="34" eb="36">
      <t>モウシコ</t>
    </rPh>
    <rPh sb="38" eb="39">
      <t>オコナ</t>
    </rPh>
    <rPh sb="47" eb="48">
      <t>コ</t>
    </rPh>
    <rPh sb="50" eb="51">
      <t>サイ</t>
    </rPh>
    <rPh sb="52" eb="53">
      <t>タッ</t>
    </rPh>
    <rPh sb="55" eb="56">
      <t>ヒ</t>
    </rPh>
    <rPh sb="56" eb="57">
      <t>ゴ</t>
    </rPh>
    <rPh sb="58" eb="60">
      <t>キカン</t>
    </rPh>
    <rPh sb="64" eb="66">
      <t>トウメン</t>
    </rPh>
    <rPh sb="68" eb="70">
      <t>ジッシ</t>
    </rPh>
    <rPh sb="71" eb="72">
      <t>オコナ</t>
    </rPh>
    <rPh sb="76" eb="78">
      <t>バアイ</t>
    </rPh>
    <rPh sb="81" eb="84">
      <t>ソウムショウ</t>
    </rPh>
    <rPh sb="84" eb="85">
      <t>レイ</t>
    </rPh>
    <rPh sb="86" eb="87">
      <t>サダ</t>
    </rPh>
    <rPh sb="89" eb="91">
      <t>ジジョウ</t>
    </rPh>
    <rPh sb="92" eb="94">
      <t>ガイトウ</t>
    </rPh>
    <rPh sb="99" eb="100">
      <t>ミト</t>
    </rPh>
    <rPh sb="104" eb="106">
      <t>バアイ</t>
    </rPh>
    <rPh sb="107" eb="108">
      <t>カギ</t>
    </rPh>
    <rPh sb="110" eb="112">
      <t>サイチョウ</t>
    </rPh>
    <rPh sb="114" eb="115">
      <t>サイ</t>
    </rPh>
    <rPh sb="116" eb="117">
      <t>タッ</t>
    </rPh>
    <rPh sb="119" eb="120">
      <t>ヒ</t>
    </rPh>
    <rPh sb="123" eb="125">
      <t>ガイトウ</t>
    </rPh>
    <rPh sb="131" eb="132">
      <t>ツキ</t>
    </rPh>
    <rPh sb="132" eb="133">
      <t>ゴト</t>
    </rPh>
    <rPh sb="147" eb="149">
      <t>ツキゴト</t>
    </rPh>
    <rPh sb="155" eb="158">
      <t>ショゾクショ</t>
    </rPh>
    <rPh sb="159" eb="161">
      <t>ジジツ</t>
    </rPh>
    <rPh sb="161" eb="163">
      <t>カクニン</t>
    </rPh>
    <rPh sb="164" eb="165">
      <t>オコナ</t>
    </rPh>
    <rPh sb="175" eb="179">
      <t>キョウサイクミアイ</t>
    </rPh>
    <rPh sb="181" eb="184">
      <t>ショルイトウ</t>
    </rPh>
    <rPh sb="185" eb="187">
      <t>テイシュツ</t>
    </rPh>
    <rPh sb="204" eb="207">
      <t>ベツヨウシキ</t>
    </rPh>
    <rPh sb="208" eb="210">
      <t>イクジ</t>
    </rPh>
    <rPh sb="210" eb="212">
      <t>キュウギョウ</t>
    </rPh>
    <rPh sb="212" eb="215">
      <t>テアテキン</t>
    </rPh>
    <rPh sb="215" eb="218">
      <t>セイキュウショ</t>
    </rPh>
    <rPh sb="220" eb="221">
      <t>サイ</t>
    </rPh>
    <rPh sb="224" eb="225">
      <t>サイ</t>
    </rPh>
    <rPh sb="225" eb="227">
      <t>ミマン</t>
    </rPh>
    <rPh sb="228" eb="229">
      <t>コ</t>
    </rPh>
    <rPh sb="230" eb="232">
      <t>ヨウイク</t>
    </rPh>
    <rPh sb="234" eb="236">
      <t>モノヨウ</t>
    </rPh>
    <rPh sb="240" eb="244">
      <t>ヒツヨウショルイ</t>
    </rPh>
    <rPh sb="245" eb="246">
      <t>ソ</t>
    </rPh>
    <rPh sb="248" eb="250">
      <t>テイシュツ</t>
    </rPh>
    <rPh sb="261" eb="262">
      <t>コ</t>
    </rPh>
    <rPh sb="264" eb="265">
      <t>サイ</t>
    </rPh>
    <rPh sb="271" eb="272">
      <t>スミ</t>
    </rPh>
    <rPh sb="290" eb="292">
      <t>バアイ</t>
    </rPh>
    <rPh sb="296" eb="298">
      <t>ジゼン</t>
    </rPh>
    <rPh sb="308" eb="309">
      <t>モウ</t>
    </rPh>
    <rPh sb="310" eb="311">
      <t>デ</t>
    </rPh>
    <rPh sb="332" eb="333">
      <t>ハヤ</t>
    </rPh>
    <rPh sb="345" eb="348">
      <t>ジチタイ</t>
    </rPh>
    <rPh sb="349" eb="352">
      <t>ホイクショ</t>
    </rPh>
    <rPh sb="352" eb="353">
      <t>ナド</t>
    </rPh>
    <rPh sb="354" eb="356">
      <t>モウシコミ</t>
    </rPh>
    <rPh sb="357" eb="358">
      <t>オコナ</t>
    </rPh>
    <rPh sb="360" eb="361">
      <t>サイ</t>
    </rPh>
    <rPh sb="362" eb="366">
      <t>モウシコミショルイ</t>
    </rPh>
    <rPh sb="367" eb="368">
      <t>ヒカ</t>
    </rPh>
    <rPh sb="373" eb="375">
      <t>ヒツヨウ</t>
    </rPh>
    <rPh sb="383" eb="385">
      <t>タイセツ</t>
    </rPh>
    <rPh sb="386" eb="388">
      <t>ホカン</t>
    </rPh>
    <rPh sb="389" eb="390">
      <t>ツヅ</t>
    </rPh>
    <phoneticPr fontId="1"/>
  </si>
  <si>
    <t>組合員等
記号番号</t>
    <rPh sb="0" eb="3">
      <t>クミアイイン</t>
    </rPh>
    <rPh sb="3" eb="4">
      <t>ナド</t>
    </rPh>
    <rPh sb="5" eb="7">
      <t>キゴウ</t>
    </rPh>
    <rPh sb="7" eb="9">
      <t>バンゴウ</t>
    </rPh>
    <phoneticPr fontId="1"/>
  </si>
  <si>
    <r>
      <t xml:space="preserve">（裏 面 参 照） </t>
    </r>
    <r>
      <rPr>
        <b/>
        <sz val="11"/>
        <color rgb="FFFF0000"/>
        <rFont val="ＭＳ Ｐ明朝"/>
        <family val="1"/>
        <charset val="128"/>
      </rPr>
      <t>試算結果</t>
    </r>
    <rPh sb="1" eb="2">
      <t>ウラ</t>
    </rPh>
    <rPh sb="3" eb="4">
      <t>メン</t>
    </rPh>
    <rPh sb="5" eb="6">
      <t>サン</t>
    </rPh>
    <rPh sb="7" eb="8">
      <t>アキラ</t>
    </rPh>
    <rPh sb="10" eb="14">
      <t>シサンケッカ</t>
    </rPh>
    <phoneticPr fontId="1"/>
  </si>
  <si>
    <t>①育児休業の人事発令通知書の写し（育児休業の期間が変更された場合には、変更後の人事発令通知書の写し）
②「育児休業掛金免除申出書」（育休期間が変更された場合には、「育児休業掛金免除変更申出書」）</t>
    <rPh sb="1" eb="5">
      <t>イクジキュウギョウ</t>
    </rPh>
    <rPh sb="6" eb="8">
      <t>ジンジ</t>
    </rPh>
    <rPh sb="8" eb="10">
      <t>ハツレイ</t>
    </rPh>
    <rPh sb="10" eb="13">
      <t>ツウチショ</t>
    </rPh>
    <rPh sb="14" eb="15">
      <t>ウツ</t>
    </rPh>
    <rPh sb="17" eb="21">
      <t>イクジキュウギョウ</t>
    </rPh>
    <rPh sb="35" eb="38">
      <t>ヘンコウゴ</t>
    </rPh>
    <rPh sb="47" eb="48">
      <t>ウツ</t>
    </rPh>
    <rPh sb="53" eb="55">
      <t>イクジ</t>
    </rPh>
    <rPh sb="55" eb="57">
      <t>キュウギョウ</t>
    </rPh>
    <rPh sb="57" eb="59">
      <t>カケキン</t>
    </rPh>
    <rPh sb="59" eb="61">
      <t>メンジョ</t>
    </rPh>
    <rPh sb="61" eb="64">
      <t>モウシデショ</t>
    </rPh>
    <rPh sb="66" eb="67">
      <t>イク</t>
    </rPh>
    <rPh sb="68" eb="70">
      <t>キカン</t>
    </rPh>
    <rPh sb="71" eb="73">
      <t>ヘンコウ</t>
    </rPh>
    <rPh sb="76" eb="78">
      <t>バアイ</t>
    </rPh>
    <rPh sb="82" eb="84">
      <t>イクジ</t>
    </rPh>
    <rPh sb="84" eb="86">
      <t>キュウギョウ</t>
    </rPh>
    <rPh sb="86" eb="88">
      <t>カケキン</t>
    </rPh>
    <rPh sb="88" eb="90">
      <t>メンジョ</t>
    </rPh>
    <rPh sb="90" eb="92">
      <t>ヘンコウ</t>
    </rPh>
    <rPh sb="92" eb="95">
      <t>モウシデショ</t>
    </rPh>
    <phoneticPr fontId="1"/>
  </si>
  <si>
    <r>
      <rPr>
        <b/>
        <sz val="11"/>
        <color theme="1"/>
        <rFont val="ＭＳ Ｐゴシック"/>
        <family val="3"/>
        <charset val="128"/>
      </rPr>
      <t>＊注意＊</t>
    </r>
    <r>
      <rPr>
        <sz val="11"/>
        <color theme="1"/>
        <rFont val="ＭＳ Ｐ明朝"/>
        <family val="1"/>
        <charset val="128"/>
      </rPr>
      <t xml:space="preserve">
●予め１歳に達する日の翌日について保育所等における保育が実施されるように申込みを行っていないなど、</t>
    </r>
    <r>
      <rPr>
        <u/>
        <sz val="11"/>
        <color theme="1"/>
        <rFont val="ＭＳ Ｐ明朝"/>
        <family val="1"/>
        <charset val="128"/>
      </rPr>
      <t>復職の意思がないと判断されるときは、該当しません。</t>
    </r>
    <r>
      <rPr>
        <sz val="11"/>
        <color theme="1"/>
        <rFont val="ＭＳ Ｐ明朝"/>
        <family val="1"/>
        <charset val="128"/>
      </rPr>
      <t xml:space="preserve">
●保育所等への申込は「速やかな職場復帰を図るために行われたことが認められるもの」に限られます。よって、</t>
    </r>
    <r>
      <rPr>
        <u/>
        <sz val="11"/>
        <color theme="1"/>
        <rFont val="ＭＳ Ｐ明朝"/>
        <family val="1"/>
        <charset val="128"/>
      </rPr>
      <t>制度の趣旨に沿った延長の申請ではない場合は、該当しません。</t>
    </r>
    <r>
      <rPr>
        <sz val="11"/>
        <color theme="1"/>
        <rFont val="ＭＳ Ｐ明朝"/>
        <family val="1"/>
        <charset val="128"/>
      </rPr>
      <t xml:space="preserve">
●保育所等による保育の申込時期等については、申込期限が誕生日の６ヶ月前など、かなり早い場合もあります。</t>
    </r>
    <r>
      <rPr>
        <u/>
        <sz val="11"/>
        <color theme="1"/>
        <rFont val="ＭＳ Ｐ明朝"/>
        <family val="1"/>
        <charset val="128"/>
      </rPr>
      <t>必ずお住まいの自治体にご確認ください。</t>
    </r>
    <r>
      <rPr>
        <sz val="11"/>
        <color theme="1"/>
        <rFont val="ＭＳ Ｐ明朝"/>
        <family val="1"/>
        <charset val="128"/>
      </rPr>
      <t xml:space="preserve">
</t>
    </r>
    <rPh sb="81" eb="85">
      <t>ホイクショトウ</t>
    </rPh>
    <rPh sb="87" eb="89">
      <t>モウシコミ</t>
    </rPh>
    <rPh sb="91" eb="92">
      <t>スミ</t>
    </rPh>
    <rPh sb="95" eb="99">
      <t>ショクバフッキ</t>
    </rPh>
    <rPh sb="100" eb="101">
      <t>ハカ</t>
    </rPh>
    <rPh sb="105" eb="106">
      <t>オコナ</t>
    </rPh>
    <rPh sb="112" eb="113">
      <t>ミト</t>
    </rPh>
    <rPh sb="121" eb="122">
      <t>カギ</t>
    </rPh>
    <rPh sb="131" eb="133">
      <t>セイド</t>
    </rPh>
    <rPh sb="134" eb="136">
      <t>シュシ</t>
    </rPh>
    <rPh sb="137" eb="138">
      <t>ソ</t>
    </rPh>
    <rPh sb="140" eb="142">
      <t>エンチョウ</t>
    </rPh>
    <rPh sb="143" eb="145">
      <t>シンセイ</t>
    </rPh>
    <rPh sb="149" eb="151">
      <t>バアイ</t>
    </rPh>
    <rPh sb="153" eb="155">
      <t>ガイトウ</t>
    </rPh>
    <rPh sb="219" eb="222">
      <t>ジチタイ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</si>
</sst>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yyyy\(ggge\)&quot;年&quot;"/>
    <numFmt numFmtId="179" formatCode="0_);[Red]\(0\)"/>
    <numFmt numFmtId="180" formatCode="#"/>
    <numFmt numFmtId="181" formatCode="[$-411]ggge&quot;年&quot;m&quot;月&quot;d&quot;日&quot;;@"/>
    <numFmt numFmtId="182" formatCode="[$-411]ggge&quot;年&quot;m&quot;月&quot;"/>
    <numFmt numFmtId="183" formatCode="0_ "/>
  </numFmts>
  <fonts count="52"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明朝"/>
      <family val="1"/>
      <charset val="128"/>
    </font>
    <font>
      <sz val="11"/>
      <color theme="1"/>
      <name val="ＭＳ Ｐ明朝"/>
      <family val="1"/>
      <charset val="128"/>
    </font>
    <font>
      <sz val="10"/>
      <color theme="1"/>
      <name val="ＭＳ Ｐ明朝"/>
      <family val="1"/>
      <charset val="128"/>
    </font>
    <font>
      <sz val="18"/>
      <color theme="1"/>
      <name val="ＭＳ Ｐ明朝"/>
      <family val="1"/>
      <charset val="128"/>
    </font>
    <font>
      <sz val="12"/>
      <color theme="1"/>
      <name val="ＭＳ Ｐ明朝"/>
      <family val="1"/>
      <charset val="128"/>
    </font>
    <font>
      <strike/>
      <sz val="11"/>
      <color theme="1"/>
      <name val="ＭＳ Ｐ明朝"/>
      <family val="1"/>
      <charset val="128"/>
    </font>
    <font>
      <b/>
      <sz val="11"/>
      <color rgb="FFFF0000"/>
      <name val="ＭＳ Ｐゴシック"/>
      <family val="3"/>
      <charset val="128"/>
    </font>
    <font>
      <b/>
      <sz val="11"/>
      <color rgb="FFFF0000"/>
      <name val="ＭＳ Ｐゴシック"/>
      <family val="3"/>
      <charset val="128"/>
      <scheme val="minor"/>
    </font>
    <font>
      <b/>
      <sz val="11"/>
      <color theme="1"/>
      <name val="ＭＳ Ｐゴシック"/>
      <family val="3"/>
      <charset val="128"/>
    </font>
    <font>
      <u/>
      <sz val="11"/>
      <color theme="1"/>
      <name val="ＭＳ Ｐ明朝"/>
      <family val="1"/>
      <charset val="128"/>
    </font>
    <font>
      <sz val="14"/>
      <color theme="1"/>
      <name val="ＭＳ Ｐ明朝"/>
      <family val="1"/>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13"/>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明朝"/>
      <family val="3"/>
      <charset val="128"/>
    </font>
    <font>
      <sz val="11"/>
      <color theme="1"/>
      <name val="BIZ UDPゴシック"/>
      <family val="3"/>
      <charset val="128"/>
    </font>
    <font>
      <sz val="12"/>
      <name val="ＭＳ Ｐ明朝"/>
      <family val="1"/>
      <charset val="128"/>
    </font>
    <font>
      <b/>
      <sz val="12"/>
      <color rgb="FFFF0000"/>
      <name val="BIZ UDPゴシック"/>
      <family val="3"/>
      <charset val="128"/>
    </font>
    <font>
      <sz val="11"/>
      <color rgb="FFFF0000"/>
      <name val="BIZ UDPゴシック"/>
      <family val="3"/>
      <charset val="128"/>
    </font>
    <font>
      <b/>
      <sz val="16"/>
      <color rgb="FFFF0000"/>
      <name val="BIZ UDPゴシック"/>
      <family val="3"/>
      <charset val="128"/>
    </font>
    <font>
      <b/>
      <sz val="10"/>
      <color rgb="FFFF0000"/>
      <name val="BIZ UDPゴシック"/>
      <family val="3"/>
      <charset val="128"/>
    </font>
    <font>
      <b/>
      <sz val="14"/>
      <color rgb="FFFF0000"/>
      <name val="BIZ UDPゴシック"/>
      <family val="3"/>
      <charset val="128"/>
    </font>
    <font>
      <b/>
      <sz val="11"/>
      <color rgb="FFFF0000"/>
      <name val="BIZ UDPゴシック"/>
      <family val="3"/>
      <charset val="128"/>
    </font>
    <font>
      <b/>
      <sz val="18"/>
      <color rgb="FFFF0000"/>
      <name val="BIZ UDPゴシック"/>
      <family val="3"/>
      <charset val="128"/>
    </font>
    <font>
      <b/>
      <sz val="12"/>
      <color theme="1"/>
      <name val="ＭＳ ゴシック"/>
      <family val="3"/>
      <charset val="128"/>
    </font>
    <font>
      <sz val="12"/>
      <color indexed="81"/>
      <name val="BIZ UDPゴシック"/>
      <family val="3"/>
      <charset val="128"/>
    </font>
    <font>
      <u val="double"/>
      <sz val="11"/>
      <color theme="1"/>
      <name val="BIZ UDPゴシック"/>
      <family val="3"/>
      <charset val="128"/>
    </font>
    <font>
      <u/>
      <sz val="12"/>
      <color indexed="81"/>
      <name val="BIZ UDPゴシック"/>
      <family val="3"/>
      <charset val="128"/>
    </font>
    <font>
      <sz val="14"/>
      <color theme="1"/>
      <name val="ＭＳ Ｐゴシック"/>
      <family val="3"/>
      <charset val="128"/>
      <scheme val="minor"/>
    </font>
    <font>
      <b/>
      <sz val="12"/>
      <color theme="1"/>
      <name val="ＭＳ Ｐゴシック"/>
      <family val="3"/>
      <charset val="128"/>
      <scheme val="minor"/>
    </font>
    <font>
      <sz val="11"/>
      <name val="ＭＳ Ｐ明朝"/>
      <family val="1"/>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b/>
      <u/>
      <sz val="11"/>
      <color theme="1"/>
      <name val="ＭＳ Ｐ明朝"/>
      <family val="1"/>
      <charset val="128"/>
    </font>
    <font>
      <sz val="20"/>
      <color theme="1"/>
      <name val="ＭＳ Ｐ明朝"/>
      <family val="1"/>
      <charset val="128"/>
    </font>
    <font>
      <sz val="20"/>
      <color theme="1"/>
      <name val="ＭＳ Ｐゴシック"/>
      <family val="2"/>
      <charset val="128"/>
      <scheme val="minor"/>
    </font>
    <font>
      <b/>
      <sz val="11"/>
      <color rgb="FFFF0000"/>
      <name val="ＭＳ Ｐ明朝"/>
      <family val="1"/>
      <charset val="128"/>
    </font>
  </fonts>
  <fills count="12">
    <fill>
      <patternFill patternType="none"/>
    </fill>
    <fill>
      <patternFill patternType="gray125"/>
    </fill>
    <fill>
      <patternFill patternType="solid">
        <fgColor indexed="26"/>
        <bgColor indexed="64"/>
      </patternFill>
    </fill>
    <fill>
      <patternFill patternType="solid">
        <fgColor indexed="52"/>
        <bgColor indexed="64"/>
      </patternFill>
    </fill>
    <fill>
      <patternFill patternType="solid">
        <fgColor indexed="43"/>
        <bgColor indexed="64"/>
      </patternFill>
    </fill>
    <fill>
      <patternFill patternType="solid">
        <fgColor indexed="42"/>
        <bgColor indexed="64"/>
      </patternFill>
    </fill>
    <fill>
      <patternFill patternType="solid">
        <fgColor indexed="11"/>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14999847407452621"/>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style="hair">
        <color indexed="64"/>
      </bottom>
      <diagonal/>
    </border>
    <border>
      <left style="thick">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bottom style="hair">
        <color indexed="8"/>
      </bottom>
      <diagonal/>
    </border>
    <border>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hair">
        <color indexed="8"/>
      </top>
      <bottom/>
      <diagonal/>
    </border>
    <border>
      <left style="thick">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ck">
        <color indexed="64"/>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bottom/>
      <diagonal/>
    </border>
    <border>
      <left style="thick">
        <color indexed="64"/>
      </left>
      <right/>
      <top/>
      <bottom style="thick">
        <color indexed="64"/>
      </bottom>
      <diagonal/>
    </border>
    <border>
      <left/>
      <right/>
      <top/>
      <bottom style="thick">
        <color indexed="64"/>
      </bottom>
      <diagonal/>
    </border>
    <border>
      <left/>
      <right/>
      <top/>
      <bottom style="double">
        <color auto="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10">
    <xf numFmtId="0" fontId="0" fillId="0" borderId="0" xfId="0">
      <alignment vertical="center"/>
    </xf>
    <xf numFmtId="0" fontId="0" fillId="0" borderId="7" xfId="0"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5" fillId="0" borderId="8" xfId="0" applyFont="1" applyBorder="1">
      <alignment vertical="center"/>
    </xf>
    <xf numFmtId="0" fontId="5" fillId="0" borderId="9" xfId="0" applyFont="1" applyBorder="1">
      <alignment vertical="center"/>
    </xf>
    <xf numFmtId="0" fontId="3" fillId="0" borderId="0" xfId="0" applyFont="1" applyAlignment="1">
      <alignment horizontal="left" vertical="center"/>
    </xf>
    <xf numFmtId="0" fontId="7" fillId="0" borderId="0" xfId="0" applyFont="1">
      <alignment vertical="center"/>
    </xf>
    <xf numFmtId="0" fontId="4" fillId="0" borderId="2" xfId="0" applyFont="1" applyBorder="1" applyAlignment="1">
      <alignment horizontal="right" vertical="center"/>
    </xf>
    <xf numFmtId="0" fontId="4" fillId="0" borderId="10" xfId="0" applyFont="1" applyBorder="1" applyAlignment="1">
      <alignment horizontal="left" vertical="center"/>
    </xf>
    <xf numFmtId="0" fontId="4" fillId="0" borderId="11" xfId="0" applyFont="1" applyBorder="1" applyAlignment="1">
      <alignment horizontal="right" vertical="center"/>
    </xf>
    <xf numFmtId="0" fontId="4" fillId="0" borderId="3" xfId="0" applyFont="1" applyBorder="1" applyAlignment="1"/>
    <xf numFmtId="0" fontId="4" fillId="0" borderId="22" xfId="0" applyFont="1" applyBorder="1">
      <alignment vertical="center"/>
    </xf>
    <xf numFmtId="0" fontId="4" fillId="0" borderId="23"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31" xfId="0" applyFont="1" applyBorder="1">
      <alignment vertical="center"/>
    </xf>
    <xf numFmtId="0" fontId="11" fillId="0" borderId="27" xfId="0" applyFont="1" applyBorder="1">
      <alignment vertical="center"/>
    </xf>
    <xf numFmtId="0" fontId="11" fillId="0" borderId="30" xfId="0" applyFont="1" applyBorder="1">
      <alignment vertical="center"/>
    </xf>
    <xf numFmtId="178" fontId="0" fillId="0" borderId="0" xfId="0" applyNumberFormat="1">
      <alignment vertical="center"/>
    </xf>
    <xf numFmtId="0" fontId="0" fillId="0" borderId="0" xfId="0" applyAlignment="1">
      <alignment horizontal="center" vertical="center"/>
    </xf>
    <xf numFmtId="57" fontId="2" fillId="0" borderId="0" xfId="0" applyNumberFormat="1" applyFont="1" applyAlignment="1">
      <alignment horizontal="center" vertical="center"/>
    </xf>
    <xf numFmtId="0" fontId="2" fillId="0" borderId="0" xfId="0" applyFont="1" applyAlignment="1">
      <alignment horizontal="center" vertical="center"/>
    </xf>
    <xf numFmtId="0" fontId="15" fillId="2" borderId="0" xfId="0" applyFont="1" applyFill="1">
      <alignment vertical="center"/>
    </xf>
    <xf numFmtId="0" fontId="16" fillId="0" borderId="0" xfId="0" applyFont="1">
      <alignment vertical="center"/>
    </xf>
    <xf numFmtId="0" fontId="0" fillId="3" borderId="32" xfId="0" applyFill="1" applyBorder="1">
      <alignment vertical="center"/>
    </xf>
    <xf numFmtId="0" fontId="0" fillId="3" borderId="33" xfId="0" applyFill="1" applyBorder="1">
      <alignment vertical="center"/>
    </xf>
    <xf numFmtId="0" fontId="0" fillId="0" borderId="33" xfId="0" applyBorder="1">
      <alignment vertical="center"/>
    </xf>
    <xf numFmtId="0" fontId="15" fillId="4" borderId="1" xfId="0" applyFont="1" applyFill="1" applyBorder="1" applyAlignment="1">
      <alignment horizontal="center" vertical="center"/>
    </xf>
    <xf numFmtId="0" fontId="18" fillId="5" borderId="10" xfId="0" applyFont="1" applyFill="1" applyBorder="1" applyProtection="1">
      <alignment vertical="center"/>
      <protection locked="0"/>
    </xf>
    <xf numFmtId="0" fontId="15" fillId="4" borderId="12" xfId="0" applyFont="1" applyFill="1" applyBorder="1">
      <alignment vertical="center"/>
    </xf>
    <xf numFmtId="0" fontId="15" fillId="4" borderId="10" xfId="0" applyFont="1" applyFill="1" applyBorder="1" applyAlignment="1">
      <alignment horizontal="right" vertical="center"/>
    </xf>
    <xf numFmtId="0" fontId="18" fillId="5" borderId="12" xfId="0" applyFont="1" applyFill="1" applyBorder="1" applyAlignment="1" applyProtection="1">
      <alignment horizontal="left" vertical="center"/>
      <protection locked="0"/>
    </xf>
    <xf numFmtId="0" fontId="19" fillId="6" borderId="34" xfId="0" applyFont="1" applyFill="1" applyBorder="1" applyAlignment="1">
      <alignment horizontal="center" vertical="center"/>
    </xf>
    <xf numFmtId="0" fontId="0" fillId="0" borderId="35" xfId="0" applyBorder="1">
      <alignment vertical="center"/>
    </xf>
    <xf numFmtId="0" fontId="20" fillId="0" borderId="0" xfId="0" applyFont="1">
      <alignment vertical="center"/>
    </xf>
    <xf numFmtId="0" fontId="21" fillId="2" borderId="36" xfId="0" applyFont="1" applyFill="1" applyBorder="1">
      <alignment vertical="center"/>
    </xf>
    <xf numFmtId="0" fontId="18" fillId="2" borderId="0" xfId="0" applyFont="1" applyFill="1">
      <alignment vertical="center"/>
    </xf>
    <xf numFmtId="38" fontId="21" fillId="6" borderId="37" xfId="1" applyFont="1" applyFill="1" applyBorder="1" applyAlignment="1">
      <alignment horizontal="center" vertical="center"/>
    </xf>
    <xf numFmtId="0" fontId="15" fillId="4" borderId="38" xfId="0" applyFont="1" applyFill="1" applyBorder="1" applyAlignment="1">
      <alignment horizontal="center" vertical="center"/>
    </xf>
    <xf numFmtId="49" fontId="18" fillId="5" borderId="38" xfId="0" applyNumberFormat="1" applyFont="1" applyFill="1" applyBorder="1" applyAlignment="1" applyProtection="1">
      <alignment horizontal="left" vertical="center"/>
      <protection locked="0"/>
    </xf>
    <xf numFmtId="180" fontId="15" fillId="2" borderId="0" xfId="0" applyNumberFormat="1" applyFont="1" applyFill="1">
      <alignment vertical="center"/>
    </xf>
    <xf numFmtId="0" fontId="0" fillId="4" borderId="38" xfId="0" applyFill="1" applyBorder="1" applyAlignment="1">
      <alignment horizontal="center" vertical="center"/>
    </xf>
    <xf numFmtId="0" fontId="0" fillId="0" borderId="39" xfId="0" applyBorder="1">
      <alignment vertical="center"/>
    </xf>
    <xf numFmtId="0" fontId="0" fillId="0" borderId="4" xfId="0" applyBorder="1">
      <alignment vertical="center"/>
    </xf>
    <xf numFmtId="56" fontId="0" fillId="0" borderId="0" xfId="0" applyNumberFormat="1">
      <alignment vertical="center"/>
    </xf>
    <xf numFmtId="0" fontId="22" fillId="2" borderId="36" xfId="0" applyFont="1" applyFill="1" applyBorder="1">
      <alignment vertical="center"/>
    </xf>
    <xf numFmtId="58" fontId="0" fillId="0" borderId="40" xfId="0" applyNumberFormat="1" applyBorder="1">
      <alignment vertical="center"/>
    </xf>
    <xf numFmtId="0" fontId="0" fillId="0" borderId="9" xfId="0" applyBorder="1">
      <alignment vertical="center"/>
    </xf>
    <xf numFmtId="38" fontId="0" fillId="5" borderId="37" xfId="1" applyFont="1" applyFill="1" applyBorder="1" applyProtection="1">
      <alignment vertical="center"/>
      <protection locked="0"/>
    </xf>
    <xf numFmtId="0" fontId="22" fillId="2" borderId="0" xfId="0" applyFont="1" applyFill="1">
      <alignment vertical="center"/>
    </xf>
    <xf numFmtId="38" fontId="21" fillId="5" borderId="37" xfId="1" applyFont="1" applyFill="1" applyBorder="1" applyProtection="1">
      <alignment vertical="center"/>
      <protection locked="0"/>
    </xf>
    <xf numFmtId="58" fontId="0" fillId="0" borderId="35" xfId="0" applyNumberFormat="1" applyBorder="1">
      <alignment vertical="center"/>
    </xf>
    <xf numFmtId="0" fontId="0" fillId="0" borderId="41" xfId="0" applyBorder="1">
      <alignment vertical="center"/>
    </xf>
    <xf numFmtId="0" fontId="0" fillId="0" borderId="42" xfId="0" applyBorder="1">
      <alignment vertical="center"/>
    </xf>
    <xf numFmtId="0" fontId="15" fillId="2" borderId="0" xfId="0" applyFont="1" applyFill="1" applyAlignment="1">
      <alignment horizontal="center" vertical="center"/>
    </xf>
    <xf numFmtId="0" fontId="0" fillId="0" borderId="43" xfId="0" applyBorder="1">
      <alignment vertical="center"/>
    </xf>
    <xf numFmtId="0" fontId="0" fillId="0" borderId="11" xfId="0" applyBorder="1">
      <alignment vertical="center"/>
    </xf>
    <xf numFmtId="0" fontId="0" fillId="0" borderId="12" xfId="0" applyBorder="1">
      <alignment vertical="center"/>
    </xf>
    <xf numFmtId="49" fontId="0" fillId="4" borderId="0" xfId="0" applyNumberFormat="1" applyFill="1">
      <alignment vertical="center"/>
    </xf>
    <xf numFmtId="0" fontId="0" fillId="0" borderId="44" xfId="0" applyBorder="1">
      <alignment vertical="center"/>
    </xf>
    <xf numFmtId="0" fontId="0" fillId="0" borderId="45" xfId="0" applyBorder="1">
      <alignment vertical="center"/>
    </xf>
    <xf numFmtId="181" fontId="21" fillId="5" borderId="37" xfId="1" applyNumberFormat="1" applyFont="1" applyFill="1" applyBorder="1" applyAlignment="1" applyProtection="1">
      <alignment horizontal="left" vertical="center"/>
      <protection locked="0"/>
    </xf>
    <xf numFmtId="0" fontId="21" fillId="4" borderId="34" xfId="0" applyFont="1" applyFill="1" applyBorder="1" applyAlignment="1">
      <alignment horizontal="center" vertical="center"/>
    </xf>
    <xf numFmtId="181" fontId="21" fillId="5" borderId="34" xfId="1" applyNumberFormat="1" applyFont="1" applyFill="1" applyBorder="1" applyAlignment="1" applyProtection="1">
      <alignment horizontal="left" vertical="center"/>
      <protection locked="0"/>
    </xf>
    <xf numFmtId="58" fontId="21" fillId="0" borderId="46" xfId="0" applyNumberFormat="1" applyFont="1" applyBorder="1">
      <alignment vertical="center"/>
    </xf>
    <xf numFmtId="58" fontId="21" fillId="0" borderId="1" xfId="0" applyNumberFormat="1" applyFont="1" applyBorder="1">
      <alignment vertical="center"/>
    </xf>
    <xf numFmtId="0" fontId="20" fillId="0" borderId="1" xfId="0" applyFont="1" applyBorder="1">
      <alignment vertical="center"/>
    </xf>
    <xf numFmtId="181" fontId="21" fillId="2" borderId="0" xfId="1" applyNumberFormat="1" applyFont="1" applyFill="1" applyBorder="1" applyAlignment="1">
      <alignment horizontal="left" vertical="center"/>
    </xf>
    <xf numFmtId="0" fontId="21" fillId="4" borderId="5" xfId="0" applyFont="1" applyFill="1" applyBorder="1" applyAlignment="1">
      <alignment horizontal="center" vertical="center"/>
    </xf>
    <xf numFmtId="181" fontId="21" fillId="2" borderId="47" xfId="1" applyNumberFormat="1" applyFont="1" applyFill="1" applyBorder="1" applyAlignment="1">
      <alignment horizontal="left" vertical="center"/>
    </xf>
    <xf numFmtId="58" fontId="21" fillId="7" borderId="46" xfId="0" applyNumberFormat="1" applyFont="1" applyFill="1" applyBorder="1" applyProtection="1">
      <alignment vertical="center"/>
      <protection locked="0"/>
    </xf>
    <xf numFmtId="58" fontId="21" fillId="7" borderId="1" xfId="0" applyNumberFormat="1" applyFont="1" applyFill="1" applyBorder="1" applyProtection="1">
      <alignment vertical="center"/>
      <protection locked="0"/>
    </xf>
    <xf numFmtId="38" fontId="0" fillId="5" borderId="1" xfId="1" applyFont="1" applyFill="1" applyBorder="1" applyProtection="1">
      <alignment vertical="center"/>
      <protection locked="0"/>
    </xf>
    <xf numFmtId="38" fontId="0" fillId="0" borderId="1" xfId="1" applyFont="1" applyBorder="1">
      <alignment vertical="center"/>
    </xf>
    <xf numFmtId="0" fontId="0" fillId="0" borderId="1" xfId="0" applyBorder="1">
      <alignment vertical="center"/>
    </xf>
    <xf numFmtId="181" fontId="21" fillId="2" borderId="37" xfId="1" applyNumberFormat="1" applyFont="1" applyFill="1" applyBorder="1" applyAlignment="1">
      <alignment horizontal="left" vertical="center"/>
    </xf>
    <xf numFmtId="0" fontId="0" fillId="7" borderId="10" xfId="0" applyFill="1" applyBorder="1" applyProtection="1">
      <alignment vertical="center"/>
      <protection locked="0"/>
    </xf>
    <xf numFmtId="0" fontId="0" fillId="7" borderId="48" xfId="0" applyFill="1" applyBorder="1" applyProtection="1">
      <alignment vertical="center"/>
      <protection locked="0"/>
    </xf>
    <xf numFmtId="57" fontId="15" fillId="2" borderId="0" xfId="0" applyNumberFormat="1" applyFont="1" applyFill="1">
      <alignmen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4" borderId="2" xfId="0" applyFill="1" applyBorder="1">
      <alignment vertical="center"/>
    </xf>
    <xf numFmtId="3" fontId="16" fillId="5" borderId="3" xfId="0" applyNumberFormat="1" applyFont="1" applyFill="1" applyBorder="1" applyProtection="1">
      <alignment vertical="center"/>
      <protection locked="0"/>
    </xf>
    <xf numFmtId="0" fontId="15" fillId="2" borderId="3" xfId="0" applyFont="1" applyFill="1" applyBorder="1">
      <alignment vertical="center"/>
    </xf>
    <xf numFmtId="0" fontId="19" fillId="4" borderId="3" xfId="0" applyFont="1" applyFill="1" applyBorder="1">
      <alignment vertical="center"/>
    </xf>
    <xf numFmtId="38" fontId="16" fillId="2" borderId="3" xfId="0" applyNumberFormat="1" applyFont="1" applyFill="1" applyBorder="1">
      <alignment vertical="center"/>
    </xf>
    <xf numFmtId="0" fontId="15" fillId="2" borderId="4" xfId="0" applyFont="1" applyFill="1" applyBorder="1">
      <alignment vertical="center"/>
    </xf>
    <xf numFmtId="3" fontId="15" fillId="2" borderId="0" xfId="0" applyNumberFormat="1" applyFont="1" applyFill="1">
      <alignment vertical="center"/>
    </xf>
    <xf numFmtId="58" fontId="0" fillId="0" borderId="44" xfId="0" applyNumberFormat="1" applyBorder="1">
      <alignment vertical="center"/>
    </xf>
    <xf numFmtId="58" fontId="0" fillId="0" borderId="45" xfId="0" applyNumberFormat="1" applyBorder="1">
      <alignment vertical="center"/>
    </xf>
    <xf numFmtId="58" fontId="0" fillId="0" borderId="0" xfId="0" applyNumberFormat="1">
      <alignment vertical="center"/>
    </xf>
    <xf numFmtId="0" fontId="15" fillId="4" borderId="5" xfId="0" applyFont="1" applyFill="1" applyBorder="1">
      <alignment vertical="center"/>
    </xf>
    <xf numFmtId="38" fontId="16" fillId="2" borderId="0" xfId="0" applyNumberFormat="1" applyFont="1" applyFill="1">
      <alignment vertical="center"/>
    </xf>
    <xf numFmtId="0" fontId="19" fillId="4" borderId="0" xfId="0" applyFont="1" applyFill="1">
      <alignment vertical="center"/>
    </xf>
    <xf numFmtId="3" fontId="16" fillId="2" borderId="0" xfId="0" applyNumberFormat="1" applyFont="1" applyFill="1">
      <alignment vertical="center"/>
    </xf>
    <xf numFmtId="0" fontId="15" fillId="2" borderId="6" xfId="0" applyFont="1" applyFill="1" applyBorder="1">
      <alignment vertical="center"/>
    </xf>
    <xf numFmtId="0" fontId="15" fillId="2" borderId="49" xfId="0" applyFont="1" applyFill="1" applyBorder="1">
      <alignment vertical="center"/>
    </xf>
    <xf numFmtId="38" fontId="16" fillId="2" borderId="50" xfId="0" applyNumberFormat="1" applyFont="1" applyFill="1" applyBorder="1">
      <alignment vertical="center"/>
    </xf>
    <xf numFmtId="0" fontId="15" fillId="2" borderId="50" xfId="0" applyFont="1" applyFill="1" applyBorder="1">
      <alignment vertical="center"/>
    </xf>
    <xf numFmtId="0" fontId="19" fillId="4" borderId="50" xfId="0" applyFont="1" applyFill="1" applyBorder="1">
      <alignment vertical="center"/>
    </xf>
    <xf numFmtId="3" fontId="16" fillId="2" borderId="51" xfId="0" applyNumberFormat="1" applyFont="1" applyFill="1" applyBorder="1">
      <alignment vertical="center"/>
    </xf>
    <xf numFmtId="0" fontId="15" fillId="2" borderId="52" xfId="0" applyFont="1" applyFill="1" applyBorder="1">
      <alignment vertical="center"/>
    </xf>
    <xf numFmtId="58" fontId="0" fillId="0" borderId="53" xfId="0" applyNumberFormat="1" applyBorder="1">
      <alignment vertical="center"/>
    </xf>
    <xf numFmtId="58" fontId="0" fillId="0" borderId="54" xfId="0" applyNumberFormat="1" applyBorder="1">
      <alignment vertical="center"/>
    </xf>
    <xf numFmtId="0" fontId="19" fillId="4" borderId="5" xfId="0" applyFont="1" applyFill="1" applyBorder="1">
      <alignment vertical="center"/>
    </xf>
    <xf numFmtId="3" fontId="16" fillId="2" borderId="55" xfId="0" applyNumberFormat="1" applyFont="1" applyFill="1" applyBorder="1">
      <alignment vertical="center"/>
    </xf>
    <xf numFmtId="3" fontId="16" fillId="2" borderId="56" xfId="0" applyNumberFormat="1" applyFont="1" applyFill="1" applyBorder="1">
      <alignment vertical="center"/>
    </xf>
    <xf numFmtId="38" fontId="16" fillId="2" borderId="0" xfId="1" applyFont="1" applyFill="1">
      <alignment vertical="center"/>
    </xf>
    <xf numFmtId="0" fontId="15" fillId="2" borderId="7" xfId="0" applyFont="1" applyFill="1" applyBorder="1">
      <alignment vertical="center"/>
    </xf>
    <xf numFmtId="38" fontId="16" fillId="2" borderId="8" xfId="0" applyNumberFormat="1" applyFont="1" applyFill="1" applyBorder="1">
      <alignment vertical="center"/>
    </xf>
    <xf numFmtId="0" fontId="15" fillId="2" borderId="8" xfId="0" applyFont="1" applyFill="1" applyBorder="1">
      <alignment vertical="center"/>
    </xf>
    <xf numFmtId="0" fontId="19" fillId="4" borderId="8" xfId="0" applyFont="1" applyFill="1" applyBorder="1">
      <alignment vertical="center"/>
    </xf>
    <xf numFmtId="3" fontId="16" fillId="2" borderId="8" xfId="0" applyNumberFormat="1" applyFont="1" applyFill="1" applyBorder="1">
      <alignment vertical="center"/>
    </xf>
    <xf numFmtId="0" fontId="15" fillId="2" borderId="9" xfId="0" applyFont="1" applyFill="1" applyBorder="1">
      <alignment vertical="center"/>
    </xf>
    <xf numFmtId="0" fontId="15" fillId="2" borderId="2" xfId="0" applyFont="1" applyFill="1" applyBorder="1">
      <alignment vertical="center"/>
    </xf>
    <xf numFmtId="0" fontId="15" fillId="4" borderId="3" xfId="0" applyFont="1" applyFill="1" applyBorder="1" applyAlignment="1">
      <alignment horizontal="center" vertical="center"/>
    </xf>
    <xf numFmtId="58" fontId="15" fillId="5" borderId="0" xfId="0" applyNumberFormat="1" applyFont="1" applyFill="1" applyProtection="1">
      <alignment vertical="center"/>
      <protection locked="0"/>
    </xf>
    <xf numFmtId="58" fontId="0" fillId="5" borderId="0" xfId="0" applyNumberFormat="1" applyFill="1" applyProtection="1">
      <alignment vertical="center"/>
      <protection locked="0"/>
    </xf>
    <xf numFmtId="58" fontId="15" fillId="2" borderId="6" xfId="0" applyNumberFormat="1" applyFont="1" applyFill="1" applyBorder="1">
      <alignment vertical="center"/>
    </xf>
    <xf numFmtId="0" fontId="15" fillId="2" borderId="5" xfId="0" applyFont="1" applyFill="1" applyBorder="1">
      <alignment vertical="center"/>
    </xf>
    <xf numFmtId="0" fontId="0" fillId="2" borderId="0" xfId="0" applyFill="1">
      <alignment vertical="center"/>
    </xf>
    <xf numFmtId="14" fontId="0" fillId="0" borderId="0" xfId="0" applyNumberFormat="1">
      <alignment vertical="center"/>
    </xf>
    <xf numFmtId="58" fontId="15" fillId="2" borderId="0" xfId="0" applyNumberFormat="1" applyFont="1" applyFill="1">
      <alignment vertical="center"/>
    </xf>
    <xf numFmtId="0" fontId="0" fillId="0" borderId="57" xfId="0" applyBorder="1">
      <alignment vertical="center"/>
    </xf>
    <xf numFmtId="0" fontId="0" fillId="0" borderId="38" xfId="0" applyBorder="1">
      <alignment vertical="center"/>
    </xf>
    <xf numFmtId="0" fontId="0" fillId="0" borderId="58" xfId="0" applyBorder="1">
      <alignment vertical="center"/>
    </xf>
    <xf numFmtId="0" fontId="0" fillId="0" borderId="59" xfId="0" applyBorder="1">
      <alignment vertical="center"/>
    </xf>
    <xf numFmtId="0" fontId="0" fillId="0" borderId="34" xfId="0" applyBorder="1">
      <alignment vertical="center"/>
    </xf>
    <xf numFmtId="0" fontId="0" fillId="0" borderId="5" xfId="0" applyBorder="1">
      <alignment vertical="center"/>
    </xf>
    <xf numFmtId="0" fontId="19" fillId="0" borderId="6" xfId="0" applyFont="1" applyBorder="1" applyAlignment="1">
      <alignment horizontal="center" vertical="center"/>
    </xf>
    <xf numFmtId="0" fontId="0" fillId="0" borderId="2" xfId="0" applyBorder="1">
      <alignment vertical="center"/>
    </xf>
    <xf numFmtId="0" fontId="0" fillId="0" borderId="60" xfId="0" applyBorder="1">
      <alignment vertical="center"/>
    </xf>
    <xf numFmtId="0" fontId="0" fillId="0" borderId="61" xfId="0" applyBorder="1">
      <alignment vertical="center"/>
    </xf>
    <xf numFmtId="0" fontId="15" fillId="2" borderId="1" xfId="0" applyFont="1" applyFill="1" applyBorder="1">
      <alignment vertical="center"/>
    </xf>
    <xf numFmtId="0" fontId="21" fillId="4" borderId="1" xfId="0" applyFont="1" applyFill="1" applyBorder="1" applyAlignment="1">
      <alignment horizontal="center" vertical="center"/>
    </xf>
    <xf numFmtId="0" fontId="20" fillId="4" borderId="1" xfId="0" applyFont="1" applyFill="1" applyBorder="1" applyAlignment="1">
      <alignment horizontal="center" vertical="center"/>
    </xf>
    <xf numFmtId="0" fontId="0" fillId="0" borderId="62" xfId="0" applyBorder="1">
      <alignment vertical="center"/>
    </xf>
    <xf numFmtId="0" fontId="0" fillId="0" borderId="37" xfId="0" applyBorder="1">
      <alignment vertical="center"/>
    </xf>
    <xf numFmtId="0" fontId="0" fillId="0" borderId="63" xfId="0" applyBorder="1">
      <alignment vertical="center"/>
    </xf>
    <xf numFmtId="0" fontId="0" fillId="0" borderId="64" xfId="0" applyBorder="1">
      <alignment vertical="center"/>
    </xf>
    <xf numFmtId="0" fontId="0" fillId="0" borderId="7" xfId="0" applyBorder="1" applyAlignment="1">
      <alignment horizontal="right" vertical="center"/>
    </xf>
    <xf numFmtId="0" fontId="0" fillId="0" borderId="65" xfId="0" applyBorder="1" applyAlignment="1">
      <alignment horizontal="right" vertical="center"/>
    </xf>
    <xf numFmtId="0" fontId="0" fillId="0" borderId="66" xfId="0" applyBorder="1" applyAlignment="1">
      <alignment horizontal="right" vertical="center"/>
    </xf>
    <xf numFmtId="0" fontId="16" fillId="2" borderId="1" xfId="0" applyFont="1" applyFill="1" applyBorder="1" applyAlignment="1">
      <alignment vertical="center" shrinkToFit="1"/>
    </xf>
    <xf numFmtId="182" fontId="15" fillId="2" borderId="1" xfId="0" applyNumberFormat="1" applyFont="1" applyFill="1" applyBorder="1" applyAlignment="1">
      <alignment horizontal="left" vertical="center"/>
    </xf>
    <xf numFmtId="38" fontId="16" fillId="2" borderId="1" xfId="1" applyFont="1" applyFill="1" applyBorder="1">
      <alignment vertical="center"/>
    </xf>
    <xf numFmtId="38" fontId="16" fillId="2" borderId="10" xfId="1" applyFont="1" applyFill="1" applyBorder="1">
      <alignment vertical="center"/>
    </xf>
    <xf numFmtId="38" fontId="16" fillId="2" borderId="12" xfId="1" applyFont="1" applyFill="1" applyBorder="1">
      <alignment vertical="center"/>
    </xf>
    <xf numFmtId="38" fontId="16" fillId="5" borderId="1" xfId="1" applyFont="1" applyFill="1" applyBorder="1" applyProtection="1">
      <alignment vertical="center"/>
      <protection locked="0"/>
    </xf>
    <xf numFmtId="38" fontId="0" fillId="0" borderId="46" xfId="1" applyFont="1" applyBorder="1">
      <alignment vertical="center"/>
    </xf>
    <xf numFmtId="3" fontId="15" fillId="0" borderId="10" xfId="0" applyNumberFormat="1" applyFont="1" applyBorder="1">
      <alignment vertical="center"/>
    </xf>
    <xf numFmtId="3" fontId="15" fillId="0" borderId="67" xfId="0" applyNumberFormat="1" applyFont="1" applyBorder="1">
      <alignment vertical="center"/>
    </xf>
    <xf numFmtId="38" fontId="0" fillId="0" borderId="10" xfId="1" applyFont="1" applyBorder="1">
      <alignment vertical="center"/>
    </xf>
    <xf numFmtId="38" fontId="0" fillId="0" borderId="67" xfId="1" applyFont="1" applyBorder="1">
      <alignment vertical="center"/>
    </xf>
    <xf numFmtId="38" fontId="0" fillId="0" borderId="5" xfId="1" applyFont="1" applyBorder="1">
      <alignment vertical="center"/>
    </xf>
    <xf numFmtId="38" fontId="0" fillId="0" borderId="6" xfId="1" applyFont="1" applyBorder="1">
      <alignment vertical="center"/>
    </xf>
    <xf numFmtId="38" fontId="0" fillId="0" borderId="48" xfId="1" applyFont="1" applyBorder="1">
      <alignment vertical="center"/>
    </xf>
    <xf numFmtId="58" fontId="0" fillId="0" borderId="10" xfId="0" applyNumberFormat="1" applyBorder="1">
      <alignment vertical="center"/>
    </xf>
    <xf numFmtId="58" fontId="0" fillId="0" borderId="48" xfId="0" applyNumberFormat="1" applyBorder="1">
      <alignment vertical="center"/>
    </xf>
    <xf numFmtId="0" fontId="0" fillId="0" borderId="10" xfId="0" applyBorder="1">
      <alignment vertical="center"/>
    </xf>
    <xf numFmtId="0" fontId="0" fillId="0" borderId="67" xfId="0" applyBorder="1">
      <alignment vertical="center"/>
    </xf>
    <xf numFmtId="0" fontId="0" fillId="0" borderId="48" xfId="0" applyBorder="1">
      <alignment vertical="center"/>
    </xf>
    <xf numFmtId="0" fontId="16" fillId="2" borderId="10" xfId="0" applyFont="1" applyFill="1" applyBorder="1">
      <alignment vertical="center"/>
    </xf>
    <xf numFmtId="38" fontId="16" fillId="2" borderId="12" xfId="1" applyFont="1" applyFill="1" applyBorder="1" applyAlignment="1">
      <alignment horizontal="center" vertical="center"/>
    </xf>
    <xf numFmtId="0" fontId="16" fillId="2" borderId="0" xfId="0" applyFont="1" applyFill="1">
      <alignment vertical="center"/>
    </xf>
    <xf numFmtId="38" fontId="0" fillId="0" borderId="43" xfId="1" applyFont="1" applyBorder="1">
      <alignment vertical="center"/>
    </xf>
    <xf numFmtId="38" fontId="0" fillId="0" borderId="3" xfId="1" applyFont="1" applyBorder="1">
      <alignment vertical="center"/>
    </xf>
    <xf numFmtId="38" fontId="0" fillId="0" borderId="0" xfId="1" applyFont="1" applyBorder="1">
      <alignment vertical="center"/>
    </xf>
    <xf numFmtId="0" fontId="0" fillId="0" borderId="3" xfId="0" applyBorder="1">
      <alignment vertical="center"/>
    </xf>
    <xf numFmtId="38" fontId="16" fillId="0" borderId="0" xfId="1" applyFont="1">
      <alignment vertical="center"/>
    </xf>
    <xf numFmtId="38" fontId="0" fillId="0" borderId="68" xfId="1" applyFont="1" applyBorder="1">
      <alignment vertical="center"/>
    </xf>
    <xf numFmtId="3" fontId="15" fillId="2" borderId="56" xfId="0" applyNumberFormat="1" applyFont="1" applyFill="1" applyBorder="1">
      <alignment vertical="center"/>
    </xf>
    <xf numFmtId="3" fontId="0" fillId="0" borderId="0" xfId="0" applyNumberFormat="1">
      <alignment vertical="center"/>
    </xf>
    <xf numFmtId="3" fontId="16" fillId="2" borderId="69" xfId="0" applyNumberFormat="1" applyFont="1" applyFill="1" applyBorder="1">
      <alignment vertical="center"/>
    </xf>
    <xf numFmtId="3" fontId="16" fillId="2" borderId="62" xfId="0" applyNumberFormat="1" applyFont="1" applyFill="1" applyBorder="1">
      <alignment vertical="center"/>
    </xf>
    <xf numFmtId="0" fontId="0" fillId="0" borderId="70" xfId="0" applyBorder="1">
      <alignment vertical="center"/>
    </xf>
    <xf numFmtId="0" fontId="0" fillId="0" borderId="71" xfId="0" applyBorder="1">
      <alignment vertical="center"/>
    </xf>
    <xf numFmtId="0" fontId="24" fillId="0" borderId="12" xfId="0" applyFont="1" applyBorder="1">
      <alignment vertical="center"/>
    </xf>
    <xf numFmtId="0" fontId="24" fillId="0" borderId="11" xfId="0" applyFont="1" applyBorder="1">
      <alignment vertical="center"/>
    </xf>
    <xf numFmtId="0" fontId="24" fillId="0" borderId="22" xfId="0" applyFont="1" applyBorder="1">
      <alignment vertical="center"/>
    </xf>
    <xf numFmtId="0" fontId="24" fillId="0" borderId="23" xfId="0" applyFont="1" applyBorder="1">
      <alignment vertical="center"/>
    </xf>
    <xf numFmtId="0" fontId="24" fillId="0" borderId="3" xfId="0" applyFont="1" applyBorder="1">
      <alignment vertical="center"/>
    </xf>
    <xf numFmtId="0" fontId="23" fillId="0" borderId="11" xfId="0" applyFont="1" applyBorder="1">
      <alignment vertical="center"/>
    </xf>
    <xf numFmtId="181" fontId="15" fillId="5" borderId="0" xfId="1" applyNumberFormat="1" applyFont="1" applyFill="1" applyBorder="1" applyAlignment="1" applyProtection="1">
      <alignment horizontal="right" vertical="center"/>
      <protection locked="0"/>
    </xf>
    <xf numFmtId="0" fontId="4" fillId="8" borderId="3" xfId="0" applyFont="1" applyFill="1" applyBorder="1">
      <alignment vertical="center"/>
    </xf>
    <xf numFmtId="0" fontId="21" fillId="0" borderId="0" xfId="0" applyFont="1">
      <alignment vertical="center"/>
    </xf>
    <xf numFmtId="181" fontId="15" fillId="0" borderId="0" xfId="0" applyNumberFormat="1" applyFont="1" applyAlignment="1">
      <alignment horizontal="center" vertical="center"/>
    </xf>
    <xf numFmtId="0" fontId="4" fillId="9" borderId="8" xfId="0" applyFont="1" applyFill="1" applyBorder="1" applyProtection="1">
      <alignment vertical="center"/>
      <protection locked="0"/>
    </xf>
    <xf numFmtId="0" fontId="8" fillId="9" borderId="8" xfId="0" applyFont="1" applyFill="1" applyBorder="1" applyProtection="1">
      <alignment vertical="center"/>
      <protection locked="0"/>
    </xf>
    <xf numFmtId="0" fontId="5" fillId="9" borderId="8" xfId="0" applyFont="1" applyFill="1" applyBorder="1" applyProtection="1">
      <alignment vertical="center"/>
      <protection locked="0"/>
    </xf>
    <xf numFmtId="0" fontId="4" fillId="8" borderId="8" xfId="0" applyFont="1" applyFill="1" applyBorder="1">
      <alignment vertical="center"/>
    </xf>
    <xf numFmtId="58" fontId="0" fillId="0" borderId="1" xfId="0" applyNumberFormat="1" applyBorder="1">
      <alignment vertical="center"/>
    </xf>
    <xf numFmtId="58" fontId="0" fillId="10" borderId="1" xfId="0" applyNumberFormat="1" applyFill="1" applyBorder="1">
      <alignment vertical="center"/>
    </xf>
    <xf numFmtId="0" fontId="21" fillId="4" borderId="7" xfId="0" applyFont="1" applyFill="1" applyBorder="1" applyAlignment="1">
      <alignment horizontal="center" vertical="center"/>
    </xf>
    <xf numFmtId="0" fontId="26" fillId="0" borderId="0" xfId="0" applyFont="1">
      <alignment vertical="center"/>
    </xf>
    <xf numFmtId="0" fontId="34" fillId="9" borderId="8" xfId="0" applyFont="1" applyFill="1" applyBorder="1" applyProtection="1">
      <alignment vertical="center"/>
      <protection locked="0"/>
    </xf>
    <xf numFmtId="0" fontId="32" fillId="0" borderId="0" xfId="0" applyFont="1">
      <alignment vertical="center"/>
    </xf>
    <xf numFmtId="0" fontId="7" fillId="0" borderId="5" xfId="0" applyFont="1" applyBorder="1">
      <alignment vertical="center"/>
    </xf>
    <xf numFmtId="0" fontId="7" fillId="0" borderId="6"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7" xfId="0" applyFont="1" applyBorder="1">
      <alignment vertical="center"/>
    </xf>
    <xf numFmtId="0" fontId="23" fillId="11" borderId="0" xfId="0" applyFont="1" applyFill="1">
      <alignment vertical="center"/>
    </xf>
    <xf numFmtId="0" fontId="7" fillId="11" borderId="0" xfId="0" applyFont="1" applyFill="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5" fillId="0" borderId="13" xfId="0" applyFont="1" applyBorder="1">
      <alignment vertical="center"/>
    </xf>
    <xf numFmtId="0" fontId="46" fillId="0" borderId="14"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4" fillId="9" borderId="8" xfId="0" applyFont="1" applyFill="1" applyBorder="1" applyAlignment="1" applyProtection="1">
      <alignment horizontal="right" vertical="center"/>
      <protection locked="0"/>
    </xf>
    <xf numFmtId="0" fontId="4" fillId="9" borderId="8" xfId="0" applyFont="1" applyFill="1" applyBorder="1" applyAlignment="1" applyProtection="1">
      <alignment horizontal="left" vertical="center"/>
      <protection locked="0"/>
    </xf>
    <xf numFmtId="0" fontId="4" fillId="0" borderId="5" xfId="0" applyFont="1" applyBorder="1" applyAlignment="1">
      <alignment horizontal="right" vertical="center"/>
    </xf>
    <xf numFmtId="0" fontId="4" fillId="0" borderId="8" xfId="0" applyFont="1" applyBorder="1" applyAlignment="1">
      <alignment vertical="top"/>
    </xf>
    <xf numFmtId="0" fontId="4" fillId="0" borderId="9" xfId="0" applyFont="1" applyBorder="1" applyAlignment="1">
      <alignment vertical="top"/>
    </xf>
    <xf numFmtId="0" fontId="4" fillId="0" borderId="5" xfId="0" applyFont="1" applyBorder="1" applyAlignment="1">
      <alignment vertical="top"/>
    </xf>
    <xf numFmtId="0" fontId="4" fillId="0" borderId="0" xfId="0" applyFont="1" applyAlignment="1">
      <alignment horizontal="right" vertical="top"/>
    </xf>
    <xf numFmtId="0" fontId="4" fillId="8" borderId="8" xfId="0" applyFont="1" applyFill="1" applyBorder="1" applyAlignment="1">
      <alignment vertical="top"/>
    </xf>
    <xf numFmtId="0" fontId="4" fillId="0" borderId="11" xfId="0" applyFont="1" applyBorder="1" applyAlignment="1">
      <alignment horizontal="center" vertical="center"/>
    </xf>
    <xf numFmtId="0" fontId="44" fillId="0" borderId="0" xfId="0" applyFont="1" applyAlignment="1">
      <alignment vertical="center" wrapText="1"/>
    </xf>
    <xf numFmtId="0" fontId="42" fillId="0" borderId="0" xfId="0" applyFont="1" applyAlignment="1">
      <alignment vertical="center" wrapText="1"/>
    </xf>
    <xf numFmtId="0" fontId="26" fillId="0" borderId="0" xfId="0" applyFont="1" applyAlignment="1"/>
    <xf numFmtId="0" fontId="7" fillId="0" borderId="0" xfId="0" applyFont="1" applyAlignment="1"/>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31" fillId="9" borderId="0" xfId="0" applyFont="1" applyFill="1" applyAlignment="1">
      <alignment horizontal="center" vertical="center"/>
    </xf>
    <xf numFmtId="0" fontId="30" fillId="0" borderId="0" xfId="0" applyFont="1">
      <alignment vertical="center"/>
    </xf>
    <xf numFmtId="0" fontId="7" fillId="0" borderId="0" xfId="0" applyFont="1" applyAlignment="1">
      <alignment horizontal="right" vertical="center"/>
    </xf>
    <xf numFmtId="0" fontId="34" fillId="9" borderId="8" xfId="0" applyFont="1" applyFill="1" applyBorder="1" applyAlignment="1" applyProtection="1">
      <alignment horizontal="center" vertical="center"/>
      <protection locked="0"/>
    </xf>
    <xf numFmtId="0" fontId="7" fillId="0" borderId="0" xfId="0" quotePrefix="1" applyFont="1" applyAlignment="1">
      <alignment horizontal="left" vertical="center"/>
    </xf>
    <xf numFmtId="0" fontId="7" fillId="0" borderId="0" xfId="0" applyFont="1">
      <alignment vertical="center"/>
    </xf>
    <xf numFmtId="0" fontId="31" fillId="9" borderId="0" xfId="0" applyFont="1" applyFill="1" applyAlignment="1" applyProtection="1">
      <alignment horizontal="distributed" vertical="center"/>
      <protection locked="0"/>
    </xf>
    <xf numFmtId="0" fontId="4" fillId="0" borderId="0" xfId="0" applyFont="1">
      <alignment vertical="center"/>
    </xf>
    <xf numFmtId="0" fontId="0" fillId="0" borderId="0" xfId="0">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35" fillId="9" borderId="3" xfId="0" applyFont="1" applyFill="1" applyBorder="1" applyAlignment="1" applyProtection="1">
      <alignment horizontal="center" vertical="center"/>
      <protection locked="0"/>
    </xf>
    <xf numFmtId="0" fontId="35" fillId="9" borderId="8"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49" fontId="4" fillId="9" borderId="3" xfId="0" applyNumberFormat="1" applyFont="1" applyFill="1" applyBorder="1" applyAlignment="1" applyProtection="1">
      <alignment horizontal="center" vertical="center" shrinkToFit="1"/>
      <protection locked="0"/>
    </xf>
    <xf numFmtId="49" fontId="0" fillId="9" borderId="3" xfId="0" applyNumberFormat="1" applyFill="1" applyBorder="1" applyAlignment="1" applyProtection="1">
      <alignment horizontal="center" vertical="center" shrinkToFit="1"/>
      <protection locked="0"/>
    </xf>
    <xf numFmtId="0" fontId="4" fillId="9" borderId="3"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 fillId="0" borderId="8" xfId="0" applyFont="1" applyBorder="1">
      <alignment vertical="center"/>
    </xf>
    <xf numFmtId="0" fontId="33" fillId="9" borderId="3" xfId="0" applyFont="1" applyFill="1" applyBorder="1" applyAlignment="1" applyProtection="1">
      <alignment horizontal="center" vertical="center"/>
      <protection locked="0"/>
    </xf>
    <xf numFmtId="0" fontId="33" fillId="9" borderId="8" xfId="0" applyFont="1" applyFill="1" applyBorder="1" applyAlignment="1" applyProtection="1">
      <alignment horizontal="center" vertical="center"/>
      <protection locked="0"/>
    </xf>
    <xf numFmtId="0" fontId="4" fillId="8" borderId="3" xfId="0" applyFont="1" applyFill="1" applyBorder="1">
      <alignment vertical="center"/>
    </xf>
    <xf numFmtId="0" fontId="4" fillId="8" borderId="8" xfId="0" applyFont="1" applyFill="1" applyBorder="1">
      <alignment vertical="center"/>
    </xf>
    <xf numFmtId="179" fontId="35" fillId="9" borderId="0" xfId="0" applyNumberFormat="1" applyFont="1" applyFill="1" applyAlignment="1" applyProtection="1">
      <alignment horizontal="center" vertical="center"/>
      <protection locked="0"/>
    </xf>
    <xf numFmtId="0" fontId="36" fillId="9" borderId="0" xfId="0" applyFont="1" applyFill="1" applyAlignment="1" applyProtection="1">
      <alignment vertical="center" shrinkToFit="1"/>
      <protection locked="0"/>
    </xf>
    <xf numFmtId="0" fontId="31" fillId="9" borderId="0" xfId="0" applyFont="1" applyFill="1" applyProtection="1">
      <alignment vertical="center"/>
      <protection locked="0"/>
    </xf>
    <xf numFmtId="0" fontId="4" fillId="0" borderId="4" xfId="0" applyFont="1" applyBorder="1">
      <alignment vertical="center"/>
    </xf>
    <xf numFmtId="0" fontId="4" fillId="0" borderId="9" xfId="0" applyFont="1" applyBorder="1">
      <alignment vertical="center"/>
    </xf>
    <xf numFmtId="0" fontId="0" fillId="0" borderId="8" xfId="0" applyBorder="1">
      <alignment vertical="center"/>
    </xf>
    <xf numFmtId="0" fontId="4"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3" xfId="0" applyBorder="1">
      <alignment vertical="center"/>
    </xf>
    <xf numFmtId="176" fontId="37" fillId="9" borderId="3" xfId="0" applyNumberFormat="1" applyFont="1" applyFill="1" applyBorder="1" applyAlignment="1">
      <alignment horizontal="right" vertical="center"/>
    </xf>
    <xf numFmtId="176" fontId="37" fillId="9" borderId="8" xfId="0" applyNumberFormat="1" applyFont="1" applyFill="1" applyBorder="1" applyAlignment="1">
      <alignment horizontal="right" vertical="center"/>
    </xf>
    <xf numFmtId="0" fontId="4"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4" fillId="0" borderId="2" xfId="0" applyFont="1" applyBorder="1" applyAlignment="1">
      <alignment vertical="center" wrapText="1"/>
    </xf>
    <xf numFmtId="0" fontId="4" fillId="0" borderId="7" xfId="0" applyFont="1" applyBorder="1">
      <alignment vertical="center"/>
    </xf>
    <xf numFmtId="0" fontId="33" fillId="8" borderId="3" xfId="0" applyFont="1" applyFill="1" applyBorder="1" applyAlignment="1">
      <alignment horizontal="center" vertical="center"/>
    </xf>
    <xf numFmtId="0" fontId="36" fillId="8" borderId="3" xfId="0" applyFont="1" applyFill="1" applyBorder="1" applyAlignment="1">
      <alignment horizontal="center" vertical="center"/>
    </xf>
    <xf numFmtId="0" fontId="3" fillId="8" borderId="8" xfId="0" applyFont="1" applyFill="1" applyBorder="1" applyAlignment="1">
      <alignment horizontal="center" vertical="center"/>
    </xf>
    <xf numFmtId="0" fontId="0" fillId="8" borderId="8" xfId="0" applyFill="1" applyBorder="1" applyAlignment="1">
      <alignment horizontal="center" vertical="center"/>
    </xf>
    <xf numFmtId="0" fontId="4" fillId="0" borderId="3" xfId="0" applyFont="1" applyBorder="1" applyAlignment="1">
      <alignment vertical="center" wrapText="1"/>
    </xf>
    <xf numFmtId="176" fontId="37" fillId="9" borderId="3" xfId="0" applyNumberFormat="1" applyFont="1" applyFill="1" applyBorder="1" applyAlignment="1" applyProtection="1">
      <alignment horizontal="right" vertical="center"/>
      <protection locked="0"/>
    </xf>
    <xf numFmtId="176" fontId="37" fillId="9" borderId="8" xfId="0" applyNumberFormat="1" applyFont="1" applyFill="1" applyBorder="1" applyAlignment="1" applyProtection="1">
      <alignment horizontal="right" vertical="center"/>
      <protection locked="0"/>
    </xf>
    <xf numFmtId="0" fontId="4" fillId="0" borderId="3" xfId="0" applyFont="1" applyBorder="1" applyAlignment="1">
      <alignment horizontal="left" vertical="center"/>
    </xf>
    <xf numFmtId="0" fontId="4" fillId="0" borderId="8" xfId="0" applyFont="1" applyBorder="1" applyAlignment="1">
      <alignment horizontal="left" vertical="center"/>
    </xf>
    <xf numFmtId="179" fontId="33" fillId="8" borderId="3" xfId="0" applyNumberFormat="1" applyFont="1" applyFill="1" applyBorder="1" applyAlignment="1">
      <alignment horizontal="center" vertical="center"/>
    </xf>
    <xf numFmtId="183" fontId="33" fillId="8" borderId="3" xfId="0" applyNumberFormat="1" applyFont="1" applyFill="1" applyBorder="1" applyAlignment="1">
      <alignment horizontal="center" vertical="center"/>
    </xf>
    <xf numFmtId="183" fontId="36" fillId="8" borderId="3" xfId="0" applyNumberFormat="1" applyFont="1" applyFill="1" applyBorder="1" applyAlignment="1">
      <alignment horizontal="center" vertical="center"/>
    </xf>
    <xf numFmtId="0" fontId="33" fillId="9" borderId="3" xfId="0" applyFont="1" applyFill="1" applyBorder="1" applyAlignment="1" applyProtection="1">
      <alignment horizontal="center" vertical="center" shrinkToFit="1"/>
      <protection locked="0"/>
    </xf>
    <xf numFmtId="0" fontId="36" fillId="9" borderId="3" xfId="0" applyFont="1" applyFill="1" applyBorder="1" applyAlignment="1" applyProtection="1">
      <alignment horizontal="center" vertical="center" shrinkToFit="1"/>
      <protection locked="0"/>
    </xf>
    <xf numFmtId="0" fontId="36" fillId="9" borderId="8" xfId="0" applyFont="1" applyFill="1" applyBorder="1" applyAlignment="1" applyProtection="1">
      <alignment horizontal="center" vertical="center"/>
      <protection locked="0"/>
    </xf>
    <xf numFmtId="0" fontId="36" fillId="9" borderId="3" xfId="0" applyFont="1" applyFill="1" applyBorder="1" applyAlignment="1" applyProtection="1">
      <alignment horizontal="center" vertical="center"/>
      <protection locked="0"/>
    </xf>
    <xf numFmtId="179" fontId="35" fillId="9" borderId="3" xfId="0" applyNumberFormat="1" applyFont="1" applyFill="1" applyBorder="1" applyAlignment="1" applyProtection="1">
      <alignment horizontal="center" vertical="center"/>
      <protection locked="0"/>
    </xf>
    <xf numFmtId="0" fontId="4" fillId="0" borderId="9" xfId="0" applyFont="1" applyBorder="1" applyAlignment="1">
      <alignment horizontal="left" vertical="center"/>
    </xf>
    <xf numFmtId="0" fontId="3" fillId="0" borderId="0" xfId="0" applyFont="1" applyAlignment="1">
      <alignment horizontal="distributed" vertical="center"/>
    </xf>
    <xf numFmtId="0" fontId="0" fillId="0" borderId="0" xfId="0" applyAlignment="1">
      <alignment horizontal="distributed"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2" xfId="0" applyFont="1" applyBorder="1" applyAlignment="1">
      <alignment horizontal="center" vertical="center"/>
    </xf>
    <xf numFmtId="0" fontId="33" fillId="9" borderId="2" xfId="0" applyFont="1" applyFill="1" applyBorder="1" applyAlignment="1" applyProtection="1">
      <alignment horizontal="center" vertical="center"/>
      <protection locked="0"/>
    </xf>
    <xf numFmtId="0" fontId="33" fillId="9" borderId="4" xfId="0" applyFont="1" applyFill="1" applyBorder="1" applyAlignment="1" applyProtection="1">
      <alignment horizontal="center" vertical="center"/>
      <protection locked="0"/>
    </xf>
    <xf numFmtId="0" fontId="33" fillId="9" borderId="5" xfId="0" applyFont="1" applyFill="1" applyBorder="1" applyAlignment="1" applyProtection="1">
      <alignment horizontal="center" vertical="center"/>
      <protection locked="0"/>
    </xf>
    <xf numFmtId="0" fontId="33" fillId="9" borderId="0" xfId="0" applyFont="1" applyFill="1" applyAlignment="1" applyProtection="1">
      <alignment horizontal="center" vertical="center"/>
      <protection locked="0"/>
    </xf>
    <xf numFmtId="0" fontId="33" fillId="9" borderId="6" xfId="0" applyFont="1" applyFill="1" applyBorder="1" applyAlignment="1" applyProtection="1">
      <alignment horizontal="center" vertical="center"/>
      <protection locked="0"/>
    </xf>
    <xf numFmtId="0" fontId="33" fillId="9" borderId="7" xfId="0" applyFont="1" applyFill="1" applyBorder="1" applyAlignment="1" applyProtection="1">
      <alignment horizontal="center" vertical="center"/>
      <protection locked="0"/>
    </xf>
    <xf numFmtId="0" fontId="33" fillId="9" borderId="9" xfId="0" applyFont="1" applyFill="1" applyBorder="1" applyAlignment="1" applyProtection="1">
      <alignment horizontal="center" vertical="center"/>
      <protection locked="0"/>
    </xf>
    <xf numFmtId="0" fontId="31" fillId="9" borderId="2" xfId="0" applyFont="1" applyFill="1" applyBorder="1" applyAlignment="1">
      <alignment horizontal="center" vertical="center"/>
    </xf>
    <xf numFmtId="0" fontId="31" fillId="9" borderId="3" xfId="0" applyFont="1" applyFill="1" applyBorder="1" applyAlignment="1">
      <alignment horizontal="center" vertical="center"/>
    </xf>
    <xf numFmtId="0" fontId="31" fillId="9" borderId="4" xfId="0" applyFont="1" applyFill="1" applyBorder="1" applyAlignment="1">
      <alignment horizontal="center" vertical="center"/>
    </xf>
    <xf numFmtId="0" fontId="31" fillId="9" borderId="7" xfId="0" applyFont="1" applyFill="1" applyBorder="1" applyAlignment="1">
      <alignment horizontal="center" vertical="center"/>
    </xf>
    <xf numFmtId="0" fontId="31" fillId="9" borderId="8" xfId="0" applyFont="1" applyFill="1" applyBorder="1" applyAlignment="1">
      <alignment horizontal="center" vertical="center"/>
    </xf>
    <xf numFmtId="0" fontId="31" fillId="9" borderId="9" xfId="0" applyFont="1" applyFill="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3" fillId="0" borderId="3" xfId="0" quotePrefix="1"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6"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9" borderId="0" xfId="0" applyFont="1" applyFill="1" applyAlignment="1" applyProtection="1">
      <alignment vertical="center" shrinkToFit="1"/>
      <protection locked="0"/>
    </xf>
    <xf numFmtId="0" fontId="0" fillId="9" borderId="0" xfId="0" applyFill="1" applyAlignment="1" applyProtection="1">
      <alignment vertical="center" shrinkToFit="1"/>
      <protection locked="0"/>
    </xf>
    <xf numFmtId="0" fontId="3" fillId="8" borderId="8" xfId="0" applyFont="1" applyFill="1" applyBorder="1" applyAlignment="1">
      <alignment horizontal="center" vertical="top"/>
    </xf>
    <xf numFmtId="0" fontId="0" fillId="8" borderId="8" xfId="0" applyFill="1" applyBorder="1" applyAlignment="1">
      <alignment horizontal="center" vertical="top"/>
    </xf>
    <xf numFmtId="0" fontId="7" fillId="9" borderId="0" xfId="0" applyFont="1" applyFill="1" applyAlignment="1" applyProtection="1">
      <alignment horizontal="center" vertical="center"/>
      <protection locked="0"/>
    </xf>
    <xf numFmtId="0" fontId="0" fillId="9" borderId="0" xfId="0" applyFill="1" applyAlignment="1" applyProtection="1">
      <alignment horizontal="center" vertical="center"/>
      <protection locked="0"/>
    </xf>
    <xf numFmtId="0" fontId="7" fillId="9" borderId="0" xfId="0" applyFont="1" applyFill="1" applyProtection="1">
      <alignment vertical="center"/>
      <protection locked="0"/>
    </xf>
    <xf numFmtId="0" fontId="0" fillId="9" borderId="0" xfId="0" applyFill="1" applyProtection="1">
      <alignment vertical="center"/>
      <protection locked="0"/>
    </xf>
    <xf numFmtId="0" fontId="26" fillId="9" borderId="0" xfId="0" applyFont="1" applyFill="1" applyProtection="1">
      <alignment vertical="center"/>
      <protection locked="0"/>
    </xf>
    <xf numFmtId="176" fontId="49" fillId="9" borderId="3" xfId="0" applyNumberFormat="1" applyFont="1" applyFill="1" applyBorder="1">
      <alignment vertical="center"/>
    </xf>
    <xf numFmtId="176" fontId="50" fillId="9" borderId="3" xfId="0" applyNumberFormat="1" applyFont="1" applyFill="1" applyBorder="1">
      <alignment vertical="center"/>
    </xf>
    <xf numFmtId="176" fontId="50" fillId="9" borderId="8" xfId="0" applyNumberFormat="1" applyFont="1" applyFill="1" applyBorder="1">
      <alignment vertical="center"/>
    </xf>
    <xf numFmtId="0" fontId="4" fillId="9" borderId="0" xfId="0" applyFont="1" applyFill="1" applyAlignment="1" applyProtection="1">
      <alignment horizontal="center" vertical="center"/>
      <protection locked="0"/>
    </xf>
    <xf numFmtId="0" fontId="4" fillId="9" borderId="0" xfId="0" applyFont="1" applyFill="1" applyAlignment="1" applyProtection="1">
      <alignment horizontal="left" vertical="center"/>
      <protection locked="0"/>
    </xf>
    <xf numFmtId="0" fontId="0" fillId="9" borderId="0" xfId="0" applyFill="1" applyAlignment="1" applyProtection="1">
      <alignment horizontal="left" vertical="center"/>
      <protection locked="0"/>
    </xf>
    <xf numFmtId="0" fontId="4" fillId="9" borderId="5" xfId="0" applyFont="1" applyFill="1" applyBorder="1" applyAlignment="1">
      <alignment horizontal="center" vertical="center"/>
    </xf>
    <xf numFmtId="0" fontId="4" fillId="9" borderId="0" xfId="0" applyFont="1" applyFill="1" applyAlignment="1">
      <alignment horizontal="center" vertical="center"/>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9" xfId="0" applyFont="1" applyFill="1" applyBorder="1" applyAlignment="1">
      <alignment horizontal="center" vertical="center"/>
    </xf>
    <xf numFmtId="0" fontId="7" fillId="0" borderId="0" xfId="0" applyFont="1" applyAlignment="1"/>
    <xf numFmtId="49" fontId="4" fillId="9" borderId="0" xfId="0" applyNumberFormat="1" applyFont="1" applyFill="1" applyAlignment="1" applyProtection="1">
      <alignment horizontal="center" vertical="center" shrinkToFit="1"/>
      <protection locked="0"/>
    </xf>
    <xf numFmtId="49" fontId="0" fillId="9" borderId="0" xfId="0" applyNumberFormat="1" applyFill="1" applyAlignment="1" applyProtection="1">
      <alignment horizontal="center" vertical="center" shrinkToFit="1"/>
      <protection locked="0"/>
    </xf>
    <xf numFmtId="0" fontId="3" fillId="9" borderId="3" xfId="0" applyFont="1" applyFill="1" applyBorder="1" applyAlignment="1" applyProtection="1">
      <alignment horizontal="center" vertical="center"/>
      <protection locked="0"/>
    </xf>
    <xf numFmtId="0" fontId="3" fillId="9" borderId="8" xfId="0" applyFont="1" applyFill="1" applyBorder="1" applyAlignment="1" applyProtection="1">
      <alignment horizontal="center" vertical="center"/>
      <protection locked="0"/>
    </xf>
    <xf numFmtId="0" fontId="7" fillId="0" borderId="0" xfId="0" quotePrefix="1" applyFont="1" applyAlignment="1">
      <alignment horizontal="left"/>
    </xf>
    <xf numFmtId="0" fontId="4" fillId="0" borderId="3" xfId="0" applyFont="1" applyBorder="1" applyAlignment="1">
      <alignment horizontal="right" vertical="center"/>
    </xf>
    <xf numFmtId="179" fontId="3" fillId="8" borderId="3" xfId="0" applyNumberFormat="1" applyFont="1" applyFill="1" applyBorder="1" applyAlignment="1">
      <alignment horizontal="center" vertical="center"/>
    </xf>
    <xf numFmtId="0" fontId="0" fillId="8" borderId="3" xfId="0" applyFill="1" applyBorder="1" applyAlignment="1">
      <alignment horizontal="center" vertical="center"/>
    </xf>
    <xf numFmtId="0" fontId="3" fillId="8" borderId="3" xfId="0" applyFont="1" applyFill="1" applyBorder="1" applyAlignment="1">
      <alignment horizontal="center" vertical="center"/>
    </xf>
    <xf numFmtId="0" fontId="4" fillId="0" borderId="3" xfId="0" applyFont="1" applyBorder="1" applyAlignment="1"/>
    <xf numFmtId="0" fontId="0" fillId="0" borderId="3" xfId="0" applyBorder="1" applyAlignment="1"/>
    <xf numFmtId="0" fontId="4" fillId="0" borderId="8" xfId="0" applyFont="1" applyBorder="1" applyAlignment="1">
      <alignment vertical="top"/>
    </xf>
    <xf numFmtId="0" fontId="0" fillId="0" borderId="8" xfId="0" applyBorder="1" applyAlignment="1">
      <alignment vertical="top"/>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0" xfId="0" applyFont="1" applyAlignment="1">
      <alignment horizontal="right" vertical="center"/>
    </xf>
    <xf numFmtId="0" fontId="6" fillId="0" borderId="8"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9" borderId="6" xfId="0" applyFont="1" applyFill="1" applyBorder="1" applyAlignment="1" applyProtection="1">
      <alignment horizontal="center" vertical="center"/>
      <protection locked="0"/>
    </xf>
    <xf numFmtId="0" fontId="5" fillId="9" borderId="8" xfId="0" applyFont="1" applyFill="1" applyBorder="1" applyAlignment="1" applyProtection="1">
      <alignment horizontal="center" vertical="center"/>
      <protection locked="0"/>
    </xf>
    <xf numFmtId="0" fontId="4" fillId="0" borderId="7" xfId="0" applyFont="1" applyBorder="1" applyAlignment="1">
      <alignment vertical="top"/>
    </xf>
    <xf numFmtId="0" fontId="4" fillId="0" borderId="9" xfId="0" applyFont="1" applyBorder="1" applyAlignment="1">
      <alignment vertical="top"/>
    </xf>
    <xf numFmtId="0" fontId="0" fillId="9" borderId="3" xfId="0" applyFill="1" applyBorder="1" applyAlignment="1" applyProtection="1">
      <alignment horizontal="center" vertical="center"/>
      <protection locked="0"/>
    </xf>
    <xf numFmtId="0" fontId="43" fillId="0" borderId="0" xfId="0" applyFont="1" applyAlignment="1">
      <alignment horizontal="left" vertical="center" wrapText="1"/>
    </xf>
    <xf numFmtId="0" fontId="4" fillId="9" borderId="2" xfId="0" applyFont="1" applyFill="1" applyBorder="1" applyProtection="1">
      <alignment vertical="center"/>
      <protection locked="0"/>
    </xf>
    <xf numFmtId="0" fontId="4" fillId="9" borderId="3" xfId="0" applyFont="1" applyFill="1" applyBorder="1" applyProtection="1">
      <alignment vertical="center"/>
      <protection locked="0"/>
    </xf>
    <xf numFmtId="0" fontId="4" fillId="9" borderId="4" xfId="0" applyFont="1" applyFill="1" applyBorder="1" applyProtection="1">
      <alignment vertical="center"/>
      <protection locked="0"/>
    </xf>
    <xf numFmtId="0" fontId="4" fillId="9" borderId="5" xfId="0" applyFont="1" applyFill="1" applyBorder="1" applyProtection="1">
      <alignment vertical="center"/>
      <protection locked="0"/>
    </xf>
    <xf numFmtId="0" fontId="4" fillId="9" borderId="0" xfId="0" applyFont="1" applyFill="1" applyProtection="1">
      <alignment vertical="center"/>
      <protection locked="0"/>
    </xf>
    <xf numFmtId="0" fontId="4" fillId="9" borderId="6" xfId="0" applyFont="1" applyFill="1" applyBorder="1" applyProtection="1">
      <alignment vertical="center"/>
      <protection locked="0"/>
    </xf>
    <xf numFmtId="0" fontId="4" fillId="9" borderId="7" xfId="0" applyFont="1" applyFill="1" applyBorder="1" applyProtection="1">
      <alignment vertical="center"/>
      <protection locked="0"/>
    </xf>
    <xf numFmtId="0" fontId="4" fillId="9" borderId="8" xfId="0" applyFont="1" applyFill="1" applyBorder="1" applyProtection="1">
      <alignment vertical="center"/>
      <protection locked="0"/>
    </xf>
    <xf numFmtId="0" fontId="4" fillId="9" borderId="9" xfId="0" applyFont="1" applyFill="1" applyBorder="1" applyProtection="1">
      <alignment vertical="center"/>
      <protection locked="0"/>
    </xf>
    <xf numFmtId="0" fontId="3" fillId="9" borderId="2"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3" fillId="9" borderId="0" xfId="0" applyFont="1" applyFill="1" applyAlignment="1" applyProtection="1">
      <alignment horizontal="center" vertical="center"/>
      <protection locked="0"/>
    </xf>
    <xf numFmtId="0" fontId="3" fillId="9" borderId="6" xfId="0" applyFont="1"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183" fontId="3" fillId="8" borderId="3" xfId="0" applyNumberFormat="1" applyFont="1" applyFill="1" applyBorder="1" applyAlignment="1">
      <alignment horizontal="center" vertical="center"/>
    </xf>
    <xf numFmtId="183" fontId="0" fillId="8" borderId="3" xfId="0" applyNumberFormat="1" applyFill="1" applyBorder="1" applyAlignment="1">
      <alignment horizontal="center" vertical="center"/>
    </xf>
    <xf numFmtId="179" fontId="3" fillId="9" borderId="3" xfId="0" applyNumberFormat="1" applyFont="1" applyFill="1" applyBorder="1" applyAlignment="1" applyProtection="1">
      <alignment horizontal="center" vertical="center"/>
      <protection locked="0"/>
    </xf>
    <xf numFmtId="179" fontId="2" fillId="9" borderId="3" xfId="0" applyNumberFormat="1" applyFont="1" applyFill="1" applyBorder="1" applyAlignment="1" applyProtection="1">
      <alignment horizontal="center" vertical="center"/>
      <protection locked="0"/>
    </xf>
    <xf numFmtId="176" fontId="49" fillId="9" borderId="3" xfId="0" applyNumberFormat="1" applyFont="1" applyFill="1" applyBorder="1" applyAlignment="1" applyProtection="1">
      <alignment horizontal="center" vertical="center"/>
      <protection locked="0"/>
    </xf>
    <xf numFmtId="176" fontId="49" fillId="9" borderId="8" xfId="0" applyNumberFormat="1" applyFont="1" applyFill="1" applyBorder="1" applyAlignment="1" applyProtection="1">
      <alignment horizontal="center" vertical="center"/>
      <protection locked="0"/>
    </xf>
    <xf numFmtId="0" fontId="7" fillId="9" borderId="2" xfId="0" applyFont="1" applyFill="1" applyBorder="1" applyAlignment="1">
      <alignment horizontal="center" vertical="center"/>
    </xf>
    <xf numFmtId="0" fontId="7" fillId="9" borderId="3"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8" xfId="0" applyFont="1" applyFill="1" applyBorder="1" applyAlignment="1">
      <alignment horizontal="center" vertical="center"/>
    </xf>
    <xf numFmtId="0" fontId="7" fillId="9" borderId="9"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8" fillId="0" borderId="0" xfId="0" applyFont="1" applyAlignment="1">
      <alignment horizontal="left" vertical="center"/>
    </xf>
    <xf numFmtId="176" fontId="23" fillId="0" borderId="11" xfId="0" applyNumberFormat="1" applyFont="1" applyBorder="1" applyAlignment="1">
      <alignment horizontal="center" vertical="center"/>
    </xf>
    <xf numFmtId="176" fontId="23" fillId="0" borderId="10" xfId="0" applyNumberFormat="1" applyFont="1" applyBorder="1">
      <alignment vertical="center"/>
    </xf>
    <xf numFmtId="176" fontId="23" fillId="0" borderId="11" xfId="0" applyNumberFormat="1" applyFont="1" applyBorder="1">
      <alignment vertical="center"/>
    </xf>
    <xf numFmtId="183" fontId="4" fillId="0" borderId="11" xfId="0" applyNumberFormat="1" applyFont="1" applyBorder="1" applyAlignment="1">
      <alignment horizontal="center" vertical="center"/>
    </xf>
    <xf numFmtId="183" fontId="0" fillId="0" borderId="11" xfId="0" applyNumberFormat="1" applyBorder="1" applyAlignment="1">
      <alignment horizontal="center" vertical="center"/>
    </xf>
    <xf numFmtId="0" fontId="28" fillId="0" borderId="0" xfId="0" applyFont="1" applyAlignment="1">
      <alignment horizontal="left" vertical="top" wrapText="1"/>
    </xf>
    <xf numFmtId="0" fontId="4" fillId="0" borderId="0" xfId="0" applyFont="1" applyAlignment="1">
      <alignment horizontal="left" vertical="top" wrapText="1"/>
    </xf>
    <xf numFmtId="0" fontId="4" fillId="0" borderId="11" xfId="0" applyFont="1" applyBorder="1">
      <alignment vertical="center"/>
    </xf>
    <xf numFmtId="0" fontId="0" fillId="0" borderId="11" xfId="0" applyBorder="1">
      <alignment vertical="center"/>
    </xf>
    <xf numFmtId="179" fontId="4" fillId="0" borderId="11" xfId="0" applyNumberFormat="1" applyFont="1" applyBorder="1" applyAlignment="1">
      <alignment horizontal="center" vertical="center"/>
    </xf>
    <xf numFmtId="179" fontId="0" fillId="0" borderId="11" xfId="0" applyNumberFormat="1" applyBorder="1" applyAlignment="1">
      <alignment horizontal="center" vertical="center"/>
    </xf>
    <xf numFmtId="183" fontId="23" fillId="0" borderId="11" xfId="0" applyNumberFormat="1" applyFont="1" applyBorder="1">
      <alignment vertical="center"/>
    </xf>
    <xf numFmtId="0" fontId="4" fillId="0" borderId="10" xfId="0" applyFont="1" applyBorder="1">
      <alignment vertical="center"/>
    </xf>
    <xf numFmtId="0" fontId="0" fillId="0" borderId="12" xfId="0" applyBorder="1">
      <alignment vertical="center"/>
    </xf>
    <xf numFmtId="0" fontId="4" fillId="0" borderId="0" xfId="0" applyFont="1" applyAlignment="1">
      <alignment vertical="center" wrapText="1"/>
    </xf>
    <xf numFmtId="0" fontId="4" fillId="0" borderId="12" xfId="0" applyFont="1" applyBorder="1">
      <alignment vertical="center"/>
    </xf>
    <xf numFmtId="0" fontId="0" fillId="0" borderId="1" xfId="0" applyBorder="1">
      <alignment vertical="center"/>
    </xf>
    <xf numFmtId="0" fontId="46" fillId="0" borderId="0" xfId="0" applyFont="1" applyAlignment="1">
      <alignment horizontal="left" vertical="center"/>
    </xf>
    <xf numFmtId="176" fontId="24" fillId="0" borderId="10" xfId="0" applyNumberFormat="1" applyFont="1" applyBorder="1">
      <alignment vertical="center"/>
    </xf>
    <xf numFmtId="176" fontId="24" fillId="0" borderId="11" xfId="0" applyNumberFormat="1" applyFont="1" applyBorder="1">
      <alignment vertical="center"/>
    </xf>
    <xf numFmtId="0" fontId="5" fillId="0" borderId="0" xfId="0" applyFont="1" applyAlignment="1">
      <alignment horizontal="left" vertical="center"/>
    </xf>
    <xf numFmtId="183" fontId="4" fillId="0" borderId="22" xfId="0" applyNumberFormat="1" applyFont="1" applyBorder="1" applyAlignment="1">
      <alignment horizontal="center" vertical="center"/>
    </xf>
    <xf numFmtId="183" fontId="0" fillId="0" borderId="22" xfId="0" applyNumberFormat="1" applyBorder="1" applyAlignment="1">
      <alignment horizontal="center" vertical="center"/>
    </xf>
    <xf numFmtId="176" fontId="24" fillId="0" borderId="24" xfId="0" applyNumberFormat="1" applyFont="1" applyBorder="1">
      <alignment vertical="center"/>
    </xf>
    <xf numFmtId="176" fontId="24" fillId="0" borderId="72" xfId="0" applyNumberFormat="1" applyFont="1" applyBorder="1">
      <alignment vertical="center"/>
    </xf>
    <xf numFmtId="177" fontId="23" fillId="0" borderId="10" xfId="0" applyNumberFormat="1" applyFont="1" applyBorder="1">
      <alignment vertical="center"/>
    </xf>
    <xf numFmtId="177" fontId="23" fillId="0" borderId="11" xfId="0" applyNumberFormat="1" applyFont="1" applyBorder="1">
      <alignment vertical="center"/>
    </xf>
    <xf numFmtId="0" fontId="4" fillId="0" borderId="2" xfId="0" applyFont="1" applyBorder="1" applyAlignment="1">
      <alignment vertical="center" textRotation="255"/>
    </xf>
    <xf numFmtId="0" fontId="0" fillId="0" borderId="4" xfId="0" applyBorder="1" applyAlignment="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0" fillId="0" borderId="24" xfId="0" applyBorder="1" applyAlignment="1">
      <alignment vertical="center" textRotation="255"/>
    </xf>
    <xf numFmtId="0" fontId="0" fillId="0" borderId="25" xfId="0" applyBorder="1" applyAlignment="1">
      <alignment vertical="center" textRotation="255"/>
    </xf>
    <xf numFmtId="179" fontId="23" fillId="0" borderId="10" xfId="0" applyNumberFormat="1" applyFont="1" applyBorder="1">
      <alignment vertical="center"/>
    </xf>
    <xf numFmtId="179" fontId="23" fillId="0" borderId="11" xfId="0" applyNumberFormat="1" applyFont="1" applyBorder="1">
      <alignment vertical="center"/>
    </xf>
    <xf numFmtId="0" fontId="0" fillId="0" borderId="10" xfId="0" applyBorder="1" applyAlignment="1">
      <alignment horizontal="center" vertical="center"/>
    </xf>
    <xf numFmtId="176" fontId="4" fillId="0" borderId="10" xfId="0" applyNumberFormat="1" applyFont="1" applyBorder="1">
      <alignment vertical="center"/>
    </xf>
    <xf numFmtId="176" fontId="0" fillId="0" borderId="11" xfId="0" applyNumberFormat="1" applyBorder="1">
      <alignment vertical="center"/>
    </xf>
    <xf numFmtId="176" fontId="23" fillId="0" borderId="8" xfId="0" applyNumberFormat="1" applyFont="1" applyBorder="1" applyAlignment="1">
      <alignment horizontal="center" vertical="center"/>
    </xf>
    <xf numFmtId="176" fontId="23" fillId="0" borderId="7" xfId="0" applyNumberFormat="1" applyFont="1" applyBorder="1">
      <alignment vertical="center"/>
    </xf>
    <xf numFmtId="176" fontId="23" fillId="0" borderId="8" xfId="0" applyNumberFormat="1" applyFont="1" applyBorder="1">
      <alignment vertical="center"/>
    </xf>
    <xf numFmtId="179" fontId="4" fillId="0" borderId="27" xfId="0" applyNumberFormat="1" applyFont="1" applyBorder="1" applyAlignment="1">
      <alignment horizontal="center" vertical="center"/>
    </xf>
    <xf numFmtId="179" fontId="0" fillId="0" borderId="27" xfId="0" applyNumberFormat="1" applyBorder="1" applyAlignment="1">
      <alignment horizontal="center" vertical="center"/>
    </xf>
    <xf numFmtId="183" fontId="4" fillId="0" borderId="8" xfId="0" applyNumberFormat="1" applyFont="1" applyBorder="1" applyAlignment="1">
      <alignment horizontal="center" vertical="center"/>
    </xf>
    <xf numFmtId="183" fontId="0" fillId="0" borderId="8" xfId="0" applyNumberFormat="1" applyBorder="1" applyAlignment="1">
      <alignment horizontal="center" vertical="center"/>
    </xf>
    <xf numFmtId="176" fontId="24" fillId="0" borderId="2" xfId="0" applyNumberFormat="1" applyFont="1" applyBorder="1">
      <alignment vertical="center"/>
    </xf>
    <xf numFmtId="176" fontId="24" fillId="0" borderId="3" xfId="0" applyNumberFormat="1" applyFont="1" applyBorder="1">
      <alignment vertical="center"/>
    </xf>
    <xf numFmtId="0" fontId="4" fillId="0" borderId="22" xfId="0" applyFont="1" applyBorder="1">
      <alignment vertical="center"/>
    </xf>
    <xf numFmtId="0" fontId="0" fillId="0" borderId="22" xfId="0" applyBorder="1">
      <alignment vertical="center"/>
    </xf>
    <xf numFmtId="179" fontId="4" fillId="0" borderId="3" xfId="0" applyNumberFormat="1" applyFont="1" applyBorder="1" applyAlignment="1">
      <alignment horizontal="center" vertical="center"/>
    </xf>
    <xf numFmtId="179" fontId="0" fillId="0" borderId="3" xfId="0" applyNumberFormat="1" applyBorder="1" applyAlignment="1">
      <alignment horizontal="center" vertical="center"/>
    </xf>
    <xf numFmtId="0" fontId="23" fillId="11" borderId="0" xfId="0" applyFont="1" applyFill="1">
      <alignment vertical="center"/>
    </xf>
    <xf numFmtId="0" fontId="5" fillId="0" borderId="10" xfId="0" applyFont="1" applyBorder="1">
      <alignment vertical="center"/>
    </xf>
    <xf numFmtId="0" fontId="27" fillId="0" borderId="11" xfId="0" applyFont="1" applyBorder="1">
      <alignment vertical="center"/>
    </xf>
    <xf numFmtId="0" fontId="11" fillId="0" borderId="0" xfId="0" applyFont="1" applyAlignment="1">
      <alignment horizontal="left" vertical="center"/>
    </xf>
    <xf numFmtId="0" fontId="38" fillId="0" borderId="0" xfId="0" applyFont="1" applyAlignment="1">
      <alignment horizontal="center" vertical="center"/>
    </xf>
    <xf numFmtId="176" fontId="47" fillId="0" borderId="29" xfId="0" applyNumberFormat="1" applyFont="1" applyBorder="1">
      <alignment vertical="center"/>
    </xf>
    <xf numFmtId="176" fontId="47" fillId="0" borderId="30" xfId="0" applyNumberFormat="1" applyFont="1" applyBorder="1">
      <alignment vertical="center"/>
    </xf>
    <xf numFmtId="0" fontId="4"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6" fontId="47" fillId="0" borderId="27" xfId="0" applyNumberFormat="1" applyFont="1" applyBorder="1" applyAlignment="1">
      <alignment horizontal="center" vertical="center"/>
    </xf>
    <xf numFmtId="176" fontId="23" fillId="0" borderId="21" xfId="0" applyNumberFormat="1" applyFont="1" applyBorder="1">
      <alignment vertical="center"/>
    </xf>
    <xf numFmtId="176" fontId="23" fillId="0" borderId="22" xfId="0" applyNumberFormat="1" applyFont="1" applyBorder="1">
      <alignment vertical="center"/>
    </xf>
    <xf numFmtId="176" fontId="23" fillId="0" borderId="22" xfId="0" applyNumberFormat="1" applyFont="1" applyBorder="1" applyAlignment="1">
      <alignment horizontal="center" vertical="center"/>
    </xf>
    <xf numFmtId="181" fontId="0" fillId="0" borderId="44" xfId="0" applyNumberFormat="1" applyBorder="1" applyAlignment="1">
      <alignment horizontal="left" vertical="center"/>
    </xf>
    <xf numFmtId="181" fontId="0" fillId="0" borderId="0" xfId="0" applyNumberFormat="1" applyAlignment="1">
      <alignment horizontal="left" vertical="center"/>
    </xf>
    <xf numFmtId="0" fontId="15" fillId="4" borderId="36" xfId="0" applyFont="1" applyFill="1" applyBorder="1" applyAlignment="1">
      <alignment horizontal="center" vertical="center"/>
    </xf>
    <xf numFmtId="0" fontId="0" fillId="0" borderId="37" xfId="0" applyBorder="1" applyAlignment="1">
      <alignment horizontal="center" vertical="center"/>
    </xf>
    <xf numFmtId="0" fontId="20" fillId="4" borderId="38" xfId="0" applyFont="1" applyFill="1" applyBorder="1" applyAlignment="1">
      <alignment horizontal="center" vertical="center"/>
    </xf>
    <xf numFmtId="0" fontId="20" fillId="4" borderId="37"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2" xfId="0" applyFont="1" applyFill="1" applyBorder="1" applyAlignment="1">
      <alignment horizontal="center" vertical="center"/>
    </xf>
    <xf numFmtId="181" fontId="15" fillId="2" borderId="5" xfId="0" applyNumberFormat="1" applyFont="1" applyFill="1" applyBorder="1" applyAlignment="1">
      <alignment horizontal="left" vertical="center"/>
    </xf>
    <xf numFmtId="0" fontId="21" fillId="2" borderId="5" xfId="0" applyFont="1" applyFill="1" applyBorder="1" applyAlignment="1">
      <alignment horizontal="center" vertical="center"/>
    </xf>
    <xf numFmtId="0" fontId="2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0066"/>
      <color rgb="FFFF33CC"/>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28575</xdr:colOff>
      <xdr:row>35</xdr:row>
      <xdr:rowOff>123825</xdr:rowOff>
    </xdr:from>
    <xdr:to>
      <xdr:col>8</xdr:col>
      <xdr:colOff>104775</xdr:colOff>
      <xdr:row>41</xdr:row>
      <xdr:rowOff>28575</xdr:rowOff>
    </xdr:to>
    <xdr:sp macro="" textlink="">
      <xdr:nvSpPr>
        <xdr:cNvPr id="2" name="円/楕円 3">
          <a:extLst>
            <a:ext uri="{FF2B5EF4-FFF2-40B4-BE49-F238E27FC236}">
              <a16:creationId xmlns:a16="http://schemas.microsoft.com/office/drawing/2014/main" id="{58B94405-A3C7-4EF5-851F-CD38CD035E76}"/>
            </a:ext>
          </a:extLst>
        </xdr:cNvPr>
        <xdr:cNvSpPr/>
      </xdr:nvSpPr>
      <xdr:spPr>
        <a:xfrm>
          <a:off x="314325" y="8134350"/>
          <a:ext cx="1276350" cy="1200150"/>
        </a:xfrm>
        <a:prstGeom prst="ellipse">
          <a:avLst/>
        </a:prstGeom>
        <a:ln w="9525">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37</xdr:row>
      <xdr:rowOff>142875</xdr:rowOff>
    </xdr:from>
    <xdr:to>
      <xdr:col>6</xdr:col>
      <xdr:colOff>38100</xdr:colOff>
      <xdr:row>38</xdr:row>
      <xdr:rowOff>238125</xdr:rowOff>
    </xdr:to>
    <xdr:sp macro="" textlink="">
      <xdr:nvSpPr>
        <xdr:cNvPr id="3" name="テキスト ボックス 2">
          <a:extLst>
            <a:ext uri="{FF2B5EF4-FFF2-40B4-BE49-F238E27FC236}">
              <a16:creationId xmlns:a16="http://schemas.microsoft.com/office/drawing/2014/main" id="{B85BDB6B-43C3-4CA1-909E-7CE7BBD58F12}"/>
            </a:ext>
          </a:extLst>
        </xdr:cNvPr>
        <xdr:cNvSpPr txBox="1"/>
      </xdr:nvSpPr>
      <xdr:spPr>
        <a:xfrm>
          <a:off x="866775" y="8591550"/>
          <a:ext cx="25717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9</xdr:col>
      <xdr:colOff>11206</xdr:colOff>
      <xdr:row>16</xdr:row>
      <xdr:rowOff>0</xdr:rowOff>
    </xdr:from>
    <xdr:to>
      <xdr:col>22</xdr:col>
      <xdr:colOff>145676</xdr:colOff>
      <xdr:row>17</xdr:row>
      <xdr:rowOff>168087</xdr:rowOff>
    </xdr:to>
    <xdr:sp macro="" textlink="">
      <xdr:nvSpPr>
        <xdr:cNvPr id="5" name="吹き出し: 四角形 4">
          <a:extLst>
            <a:ext uri="{FF2B5EF4-FFF2-40B4-BE49-F238E27FC236}">
              <a16:creationId xmlns:a16="http://schemas.microsoft.com/office/drawing/2014/main" id="{BA10D82B-9B0C-DA15-8476-307E1EC5B100}"/>
            </a:ext>
          </a:extLst>
        </xdr:cNvPr>
        <xdr:cNvSpPr/>
      </xdr:nvSpPr>
      <xdr:spPr>
        <a:xfrm>
          <a:off x="1714500" y="3989294"/>
          <a:ext cx="2756647" cy="414617"/>
        </a:xfrm>
        <a:prstGeom prst="wedgeRectCallout">
          <a:avLst>
            <a:gd name="adj1" fmla="val 60381"/>
            <a:gd name="adj2" fmla="val 39290"/>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chemeClr val="tx1"/>
              </a:solidFill>
            </a:rPr>
            <a:t>請求開始初月の</a:t>
          </a:r>
          <a:r>
            <a:rPr kumimoji="1" lang="ja-JP" altLang="en-US" sz="1400" b="1">
              <a:solidFill>
                <a:schemeClr val="tx1"/>
              </a:solidFill>
            </a:rPr>
            <a:t>標準報酬月額</a:t>
          </a:r>
        </a:p>
      </xdr:txBody>
    </xdr:sp>
    <xdr:clientData/>
  </xdr:twoCellAnchor>
  <xdr:twoCellAnchor>
    <xdr:from>
      <xdr:col>18</xdr:col>
      <xdr:colOff>190499</xdr:colOff>
      <xdr:row>14</xdr:row>
      <xdr:rowOff>33618</xdr:rowOff>
    </xdr:from>
    <xdr:to>
      <xdr:col>20</xdr:col>
      <xdr:colOff>112058</xdr:colOff>
      <xdr:row>14</xdr:row>
      <xdr:rowOff>224118</xdr:rowOff>
    </xdr:to>
    <xdr:sp macro="" textlink="">
      <xdr:nvSpPr>
        <xdr:cNvPr id="6" name="楕円 5">
          <a:extLst>
            <a:ext uri="{FF2B5EF4-FFF2-40B4-BE49-F238E27FC236}">
              <a16:creationId xmlns:a16="http://schemas.microsoft.com/office/drawing/2014/main" id="{20A9E7A3-3150-8FEB-5B65-3862D10C8942}"/>
            </a:ext>
          </a:extLst>
        </xdr:cNvPr>
        <xdr:cNvSpPr/>
      </xdr:nvSpPr>
      <xdr:spPr>
        <a:xfrm>
          <a:off x="3709146" y="3529853"/>
          <a:ext cx="324971" cy="1905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168089</xdr:colOff>
      <xdr:row>36</xdr:row>
      <xdr:rowOff>67236</xdr:rowOff>
    </xdr:from>
    <xdr:to>
      <xdr:col>8</xdr:col>
      <xdr:colOff>156884</xdr:colOff>
      <xdr:row>40</xdr:row>
      <xdr:rowOff>179295</xdr:rowOff>
    </xdr:to>
    <xdr:sp macro="" textlink="">
      <xdr:nvSpPr>
        <xdr:cNvPr id="8" name="楕円 7">
          <a:extLst>
            <a:ext uri="{FF2B5EF4-FFF2-40B4-BE49-F238E27FC236}">
              <a16:creationId xmlns:a16="http://schemas.microsoft.com/office/drawing/2014/main" id="{54B878A1-4FC5-CC23-2EDF-0178E79370A7}"/>
            </a:ext>
          </a:extLst>
        </xdr:cNvPr>
        <xdr:cNvSpPr/>
      </xdr:nvSpPr>
      <xdr:spPr>
        <a:xfrm>
          <a:off x="257736" y="8247530"/>
          <a:ext cx="1400736" cy="963706"/>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11206</xdr:colOff>
      <xdr:row>20</xdr:row>
      <xdr:rowOff>67237</xdr:rowOff>
    </xdr:from>
    <xdr:to>
      <xdr:col>39</xdr:col>
      <xdr:colOff>89647</xdr:colOff>
      <xdr:row>21</xdr:row>
      <xdr:rowOff>112058</xdr:rowOff>
    </xdr:to>
    <xdr:sp macro="" textlink="">
      <xdr:nvSpPr>
        <xdr:cNvPr id="9" name="吹き出し: 四角形 8">
          <a:extLst>
            <a:ext uri="{FF2B5EF4-FFF2-40B4-BE49-F238E27FC236}">
              <a16:creationId xmlns:a16="http://schemas.microsoft.com/office/drawing/2014/main" id="{017F2DDB-F125-460D-BA12-A22BF18895CA}"/>
            </a:ext>
          </a:extLst>
        </xdr:cNvPr>
        <xdr:cNvSpPr/>
      </xdr:nvSpPr>
      <xdr:spPr>
        <a:xfrm>
          <a:off x="2924735" y="4975413"/>
          <a:ext cx="4919383" cy="291351"/>
        </a:xfrm>
        <a:prstGeom prst="wedgeRectCallout">
          <a:avLst>
            <a:gd name="adj1" fmla="val -26105"/>
            <a:gd name="adj2" fmla="val -48681"/>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当初申請した期間に変更が生じた場合は、速やかに届出してください</a:t>
          </a:r>
        </a:p>
      </xdr:txBody>
    </xdr:sp>
    <xdr:clientData/>
  </xdr:twoCellAnchor>
  <xdr:twoCellAnchor>
    <xdr:from>
      <xdr:col>12</xdr:col>
      <xdr:colOff>190499</xdr:colOff>
      <xdr:row>17</xdr:row>
      <xdr:rowOff>190500</xdr:rowOff>
    </xdr:from>
    <xdr:to>
      <xdr:col>21</xdr:col>
      <xdr:colOff>33617</xdr:colOff>
      <xdr:row>20</xdr:row>
      <xdr:rowOff>1</xdr:rowOff>
    </xdr:to>
    <xdr:sp macro="" textlink="">
      <xdr:nvSpPr>
        <xdr:cNvPr id="11" name="吹き出し: 下矢印 10">
          <a:extLst>
            <a:ext uri="{FF2B5EF4-FFF2-40B4-BE49-F238E27FC236}">
              <a16:creationId xmlns:a16="http://schemas.microsoft.com/office/drawing/2014/main" id="{F21285D2-2849-7B85-4AB3-9BCD226CD21C}"/>
            </a:ext>
          </a:extLst>
        </xdr:cNvPr>
        <xdr:cNvSpPr/>
      </xdr:nvSpPr>
      <xdr:spPr>
        <a:xfrm rot="10800000">
          <a:off x="2498911" y="4426324"/>
          <a:ext cx="1658471" cy="481853"/>
        </a:xfrm>
        <a:prstGeom prst="downArrowCallout">
          <a:avLst>
            <a:gd name="adj1" fmla="val 19595"/>
            <a:gd name="adj2" fmla="val 25000"/>
            <a:gd name="adj3" fmla="val 25000"/>
            <a:gd name="adj4" fmla="val 51463"/>
          </a:avLst>
        </a:prstGeom>
        <a:noFill/>
        <a:ln w="57150">
          <a:solidFill>
            <a:schemeClr val="tx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67235</xdr:colOff>
      <xdr:row>8</xdr:row>
      <xdr:rowOff>56029</xdr:rowOff>
    </xdr:from>
    <xdr:to>
      <xdr:col>30</xdr:col>
      <xdr:colOff>56030</xdr:colOff>
      <xdr:row>9</xdr:row>
      <xdr:rowOff>112058</xdr:rowOff>
    </xdr:to>
    <xdr:sp macro="" textlink="">
      <xdr:nvSpPr>
        <xdr:cNvPr id="10" name="吹き出し: 四角形 9">
          <a:extLst>
            <a:ext uri="{FF2B5EF4-FFF2-40B4-BE49-F238E27FC236}">
              <a16:creationId xmlns:a16="http://schemas.microsoft.com/office/drawing/2014/main" id="{1A58D149-5366-4FEE-914E-F668933FF7D3}"/>
            </a:ext>
          </a:extLst>
        </xdr:cNvPr>
        <xdr:cNvSpPr/>
      </xdr:nvSpPr>
      <xdr:spPr>
        <a:xfrm>
          <a:off x="1972235" y="2330823"/>
          <a:ext cx="4022913" cy="302559"/>
        </a:xfrm>
        <a:prstGeom prst="wedgeRectCallout">
          <a:avLst>
            <a:gd name="adj1" fmla="val 3662"/>
            <a:gd name="adj2" fmla="val 50601"/>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裏面に注意事項等がありますので、必ず確認してください</a:t>
          </a:r>
        </a:p>
      </xdr:txBody>
    </xdr:sp>
    <xdr:clientData/>
  </xdr:twoCellAnchor>
  <xdr:twoCellAnchor>
    <xdr:from>
      <xdr:col>3</xdr:col>
      <xdr:colOff>138394</xdr:colOff>
      <xdr:row>41</xdr:row>
      <xdr:rowOff>29136</xdr:rowOff>
    </xdr:from>
    <xdr:to>
      <xdr:col>28</xdr:col>
      <xdr:colOff>76201</xdr:colOff>
      <xdr:row>43</xdr:row>
      <xdr:rowOff>8965</xdr:rowOff>
    </xdr:to>
    <xdr:sp macro="" textlink="">
      <xdr:nvSpPr>
        <xdr:cNvPr id="4" name="吹き出し: 四角形 3">
          <a:extLst>
            <a:ext uri="{FF2B5EF4-FFF2-40B4-BE49-F238E27FC236}">
              <a16:creationId xmlns:a16="http://schemas.microsoft.com/office/drawing/2014/main" id="{BD385430-806A-4562-BAF9-E7DD43097008}"/>
            </a:ext>
          </a:extLst>
        </xdr:cNvPr>
        <xdr:cNvSpPr/>
      </xdr:nvSpPr>
      <xdr:spPr>
        <a:xfrm>
          <a:off x="624169" y="9335061"/>
          <a:ext cx="4938432" cy="303679"/>
        </a:xfrm>
        <a:prstGeom prst="wedgeRectCallout">
          <a:avLst>
            <a:gd name="adj1" fmla="val 3662"/>
            <a:gd name="adj2" fmla="val 50601"/>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◆裏面に注意事項等の記載がありますので、担当者から必ず周知してください</a:t>
          </a:r>
        </a:p>
      </xdr:txBody>
    </xdr:sp>
    <xdr:clientData/>
  </xdr:twoCellAnchor>
  <xdr:twoCellAnchor>
    <xdr:from>
      <xdr:col>2</xdr:col>
      <xdr:colOff>123266</xdr:colOff>
      <xdr:row>37</xdr:row>
      <xdr:rowOff>22412</xdr:rowOff>
    </xdr:from>
    <xdr:to>
      <xdr:col>14</xdr:col>
      <xdr:colOff>190500</xdr:colOff>
      <xdr:row>39</xdr:row>
      <xdr:rowOff>145677</xdr:rowOff>
    </xdr:to>
    <xdr:sp macro="" textlink="">
      <xdr:nvSpPr>
        <xdr:cNvPr id="13" name="吹き出し: 四角形 12">
          <a:extLst>
            <a:ext uri="{FF2B5EF4-FFF2-40B4-BE49-F238E27FC236}">
              <a16:creationId xmlns:a16="http://schemas.microsoft.com/office/drawing/2014/main" id="{BA52E814-EF74-4312-8F60-1A8C0D6D563E}"/>
            </a:ext>
          </a:extLst>
        </xdr:cNvPr>
        <xdr:cNvSpPr/>
      </xdr:nvSpPr>
      <xdr:spPr>
        <a:xfrm>
          <a:off x="414619" y="8449236"/>
          <a:ext cx="2487705" cy="560294"/>
        </a:xfrm>
        <a:prstGeom prst="wedgeRectCallout">
          <a:avLst>
            <a:gd name="adj1" fmla="val 3662"/>
            <a:gd name="adj2" fmla="val 50601"/>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所属所で受付した日を記載、または、</a:t>
          </a:r>
          <a:endParaRPr kumimoji="1" lang="en-US" altLang="ja-JP" sz="1100" b="1">
            <a:solidFill>
              <a:schemeClr val="tx1"/>
            </a:solidFill>
          </a:endParaRPr>
        </a:p>
        <a:p>
          <a:pPr algn="l"/>
          <a:r>
            <a:rPr kumimoji="1" lang="ja-JP" altLang="en-US" sz="1100" b="1">
              <a:solidFill>
                <a:schemeClr val="tx1"/>
              </a:solidFill>
            </a:rPr>
            <a:t>受付印を押印してください</a:t>
          </a:r>
        </a:p>
      </xdr:txBody>
    </xdr:sp>
    <xdr:clientData/>
  </xdr:twoCellAnchor>
  <xdr:twoCellAnchor>
    <xdr:from>
      <xdr:col>3</xdr:col>
      <xdr:colOff>142875</xdr:colOff>
      <xdr:row>43</xdr:row>
      <xdr:rowOff>76200</xdr:rowOff>
    </xdr:from>
    <xdr:to>
      <xdr:col>23</xdr:col>
      <xdr:colOff>191623</xdr:colOff>
      <xdr:row>44</xdr:row>
      <xdr:rowOff>208429</xdr:rowOff>
    </xdr:to>
    <xdr:sp macro="" textlink="">
      <xdr:nvSpPr>
        <xdr:cNvPr id="7" name="吹き出し: 四角形 6">
          <a:extLst>
            <a:ext uri="{FF2B5EF4-FFF2-40B4-BE49-F238E27FC236}">
              <a16:creationId xmlns:a16="http://schemas.microsoft.com/office/drawing/2014/main" id="{D9186CB1-069E-4DD7-9FFA-503877204437}"/>
            </a:ext>
          </a:extLst>
        </xdr:cNvPr>
        <xdr:cNvSpPr/>
      </xdr:nvSpPr>
      <xdr:spPr>
        <a:xfrm>
          <a:off x="628650" y="9705975"/>
          <a:ext cx="4049248" cy="303679"/>
        </a:xfrm>
        <a:prstGeom prst="wedgeRectCallout">
          <a:avLst>
            <a:gd name="adj1" fmla="val 3662"/>
            <a:gd name="adj2" fmla="val 50601"/>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◆必要な添付書類が全て揃ってからの提出にご協力ください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180974</xdr:colOff>
      <xdr:row>0</xdr:row>
      <xdr:rowOff>38100</xdr:rowOff>
    </xdr:from>
    <xdr:to>
      <xdr:col>10</xdr:col>
      <xdr:colOff>9524</xdr:colOff>
      <xdr:row>3</xdr:row>
      <xdr:rowOff>95249</xdr:rowOff>
    </xdr:to>
    <xdr:sp macro="" textlink="">
      <xdr:nvSpPr>
        <xdr:cNvPr id="5" name="弦 4">
          <a:extLst>
            <a:ext uri="{FF2B5EF4-FFF2-40B4-BE49-F238E27FC236}">
              <a16:creationId xmlns:a16="http://schemas.microsoft.com/office/drawing/2014/main" id="{FD8D1C47-2D97-AEAE-A197-C0264C4D0E2F}"/>
            </a:ext>
          </a:extLst>
        </xdr:cNvPr>
        <xdr:cNvSpPr/>
      </xdr:nvSpPr>
      <xdr:spPr>
        <a:xfrm rot="5400000">
          <a:off x="390525" y="-85726"/>
          <a:ext cx="1381124" cy="1628775"/>
        </a:xfrm>
        <a:prstGeom prst="chord">
          <a:avLst>
            <a:gd name="adj1" fmla="val 5425223"/>
            <a:gd name="adj2" fmla="val 16199991"/>
          </a:avLst>
        </a:prstGeom>
        <a:noFill/>
        <a:ln w="1270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1" algn="l"/>
          <a:endParaRPr kumimoji="1" lang="ja-JP" altLang="en-US" sz="1100" kern="1200">
            <a:solidFill>
              <a:schemeClr val="tx1"/>
            </a:solidFill>
          </a:endParaRPr>
        </a:p>
      </xdr:txBody>
    </xdr:sp>
    <xdr:clientData/>
  </xdr:twoCellAnchor>
  <xdr:twoCellAnchor>
    <xdr:from>
      <xdr:col>2</xdr:col>
      <xdr:colOff>161925</xdr:colOff>
      <xdr:row>0</xdr:row>
      <xdr:rowOff>352425</xdr:rowOff>
    </xdr:from>
    <xdr:to>
      <xdr:col>9</xdr:col>
      <xdr:colOff>38100</xdr:colOff>
      <xdr:row>0</xdr:row>
      <xdr:rowOff>657225</xdr:rowOff>
    </xdr:to>
    <xdr:sp macro="" textlink="">
      <xdr:nvSpPr>
        <xdr:cNvPr id="7" name="テキスト ボックス 6">
          <a:extLst>
            <a:ext uri="{FF2B5EF4-FFF2-40B4-BE49-F238E27FC236}">
              <a16:creationId xmlns:a16="http://schemas.microsoft.com/office/drawing/2014/main" id="{25824C7B-006A-D548-4F37-51CE8FF2C948}"/>
            </a:ext>
          </a:extLst>
        </xdr:cNvPr>
        <xdr:cNvSpPr txBox="1"/>
      </xdr:nvSpPr>
      <xdr:spPr>
        <a:xfrm>
          <a:off x="447675" y="352425"/>
          <a:ext cx="1276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kern="1200">
              <a:solidFill>
                <a:schemeClr val="tx1"/>
              </a:solidFill>
              <a:latin typeface="ＭＳ 明朝" panose="02020609040205080304" pitchFamily="17" charset="-128"/>
              <a:ea typeface="ＭＳ 明朝" panose="02020609040205080304" pitchFamily="17" charset="-128"/>
            </a:rPr>
            <a:t>共済組合受付印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3B2D8-55E4-48CA-A8B0-BE7A93D38BFF}">
  <sheetPr>
    <tabColor rgb="FFFF0066"/>
    <pageSetUpPr fitToPage="1"/>
  </sheetPr>
  <dimension ref="A1:BQ238"/>
  <sheetViews>
    <sheetView showGridLines="0" view="pageBreakPreview" topLeftCell="A13" zoomScaleNormal="100" zoomScaleSheetLayoutView="100" workbookViewId="0">
      <selection activeCell="AX43" sqref="AX43"/>
    </sheetView>
  </sheetViews>
  <sheetFormatPr defaultRowHeight="13.5" x14ac:dyDescent="0.15"/>
  <cols>
    <col min="1" max="1" width="1.125" customWidth="1"/>
    <col min="2" max="40" width="2.625" customWidth="1"/>
    <col min="41" max="41" width="1.125" customWidth="1"/>
    <col min="42" max="68" width="2.625" customWidth="1"/>
    <col min="69" max="69" width="14.875" bestFit="1" customWidth="1"/>
  </cols>
  <sheetData>
    <row r="1" spans="2:69" ht="27.75" customHeight="1" x14ac:dyDescent="0.15">
      <c r="B1" s="346" t="s">
        <v>39</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row>
    <row r="2" spans="2:69" ht="24.95" customHeight="1" x14ac:dyDescent="0.15">
      <c r="B2" s="21" t="s">
        <v>156</v>
      </c>
      <c r="C2" s="3"/>
      <c r="D2" s="3"/>
      <c r="E2" s="22" t="s">
        <v>1</v>
      </c>
      <c r="F2" s="4"/>
      <c r="G2" s="323" t="s">
        <v>40</v>
      </c>
      <c r="H2" s="347"/>
      <c r="I2" s="348"/>
      <c r="J2" s="3" t="s">
        <v>156</v>
      </c>
      <c r="K2" s="3"/>
      <c r="L2" s="3"/>
      <c r="M2" s="3" t="s">
        <v>2</v>
      </c>
      <c r="N2" s="3"/>
      <c r="O2" s="3" t="s">
        <v>3</v>
      </c>
      <c r="P2" s="3"/>
      <c r="Q2" s="4" t="s">
        <v>4</v>
      </c>
      <c r="R2" s="323" t="s">
        <v>41</v>
      </c>
      <c r="S2" s="347"/>
      <c r="T2" s="348"/>
      <c r="U2" s="3" t="s">
        <v>156</v>
      </c>
      <c r="V2" s="3"/>
      <c r="W2" s="3"/>
      <c r="X2" s="3" t="s">
        <v>2</v>
      </c>
      <c r="Y2" s="3"/>
      <c r="Z2" s="3" t="s">
        <v>3</v>
      </c>
      <c r="AA2" s="3"/>
      <c r="AB2" s="4" t="s">
        <v>4</v>
      </c>
      <c r="AC2" s="323" t="s">
        <v>42</v>
      </c>
      <c r="AD2" s="347"/>
      <c r="AE2" s="348"/>
      <c r="AF2" s="3" t="s">
        <v>156</v>
      </c>
      <c r="AG2" s="3"/>
      <c r="AH2" s="3"/>
      <c r="AI2" s="3" t="s">
        <v>2</v>
      </c>
      <c r="AJ2" s="3"/>
      <c r="AK2" s="3" t="s">
        <v>3</v>
      </c>
      <c r="AL2" s="3"/>
      <c r="AM2" s="3" t="s">
        <v>4</v>
      </c>
      <c r="AN2" s="4"/>
    </row>
    <row r="3" spans="2:69" ht="20.100000000000001" customHeight="1" x14ac:dyDescent="0.15">
      <c r="B3" s="5"/>
      <c r="C3" s="6"/>
      <c r="D3" s="6"/>
      <c r="E3" s="6"/>
      <c r="F3" s="7" t="s">
        <v>5</v>
      </c>
      <c r="G3" s="323" t="s">
        <v>43</v>
      </c>
      <c r="H3" s="347"/>
      <c r="I3" s="347"/>
      <c r="J3" s="347"/>
      <c r="K3" s="348"/>
      <c r="L3" s="323" t="s">
        <v>44</v>
      </c>
      <c r="M3" s="347"/>
      <c r="N3" s="347"/>
      <c r="O3" s="347"/>
      <c r="P3" s="348"/>
      <c r="Q3" s="323" t="s">
        <v>157</v>
      </c>
      <c r="R3" s="347"/>
      <c r="S3" s="347"/>
      <c r="T3" s="347"/>
      <c r="U3" s="348"/>
      <c r="V3" s="323" t="s">
        <v>6</v>
      </c>
      <c r="W3" s="347"/>
      <c r="X3" s="347"/>
      <c r="Y3" s="347"/>
      <c r="Z3" s="347"/>
      <c r="AA3" s="348"/>
      <c r="AB3" s="323" t="s">
        <v>45</v>
      </c>
      <c r="AC3" s="347"/>
      <c r="AD3" s="347"/>
      <c r="AE3" s="347"/>
      <c r="AF3" s="347"/>
      <c r="AG3" s="347"/>
      <c r="AH3" s="348"/>
      <c r="AI3" s="323" t="s">
        <v>46</v>
      </c>
      <c r="AJ3" s="347"/>
      <c r="AK3" s="347"/>
      <c r="AL3" s="347"/>
      <c r="AM3" s="347"/>
      <c r="AN3" s="348"/>
    </row>
    <row r="4" spans="2:69" ht="24.95" customHeight="1" x14ac:dyDescent="0.15">
      <c r="B4" s="340" t="s">
        <v>47</v>
      </c>
      <c r="C4" s="341"/>
      <c r="D4" s="341"/>
      <c r="E4" s="341"/>
      <c r="F4" s="342"/>
      <c r="G4" s="326" t="s">
        <v>5</v>
      </c>
      <c r="H4" s="271"/>
      <c r="I4" s="271"/>
      <c r="J4" s="271"/>
      <c r="K4" s="316"/>
      <c r="L4" s="8"/>
      <c r="M4" s="9"/>
      <c r="N4" s="9"/>
      <c r="O4" s="9"/>
      <c r="P4" s="10"/>
      <c r="Q4" s="8"/>
      <c r="R4" s="9"/>
      <c r="S4" s="9"/>
      <c r="T4" s="9"/>
      <c r="U4" s="10"/>
      <c r="V4" s="8"/>
      <c r="W4" s="9"/>
      <c r="X4" s="9"/>
      <c r="Y4" s="9"/>
      <c r="Z4" s="9"/>
      <c r="AA4" s="10"/>
      <c r="AB4" s="8"/>
      <c r="AC4" s="9"/>
      <c r="AD4" s="9"/>
      <c r="AE4" s="9"/>
      <c r="AF4" s="9"/>
      <c r="AG4" s="9"/>
      <c r="AH4" s="10"/>
      <c r="AI4" s="9"/>
      <c r="AJ4" s="9"/>
      <c r="AK4" s="9"/>
      <c r="AL4" s="9"/>
      <c r="AM4" s="9"/>
      <c r="AN4" s="10"/>
    </row>
    <row r="5" spans="2:69" ht="24.95" customHeight="1" x14ac:dyDescent="0.15">
      <c r="B5" s="294" t="s">
        <v>48</v>
      </c>
      <c r="C5" s="273"/>
      <c r="D5" s="273"/>
      <c r="E5" s="273"/>
      <c r="F5" s="282"/>
      <c r="G5" s="320"/>
      <c r="H5" s="321"/>
      <c r="I5" s="321"/>
      <c r="J5" s="321"/>
      <c r="K5" s="322"/>
      <c r="L5" s="11"/>
      <c r="M5" s="12"/>
      <c r="N5" s="12"/>
      <c r="O5" s="12"/>
      <c r="P5" s="13"/>
      <c r="Q5" s="11"/>
      <c r="R5" s="12"/>
      <c r="S5" s="12"/>
      <c r="T5" s="12"/>
      <c r="U5" s="13"/>
      <c r="V5" s="11"/>
      <c r="W5" s="12"/>
      <c r="X5" s="12"/>
      <c r="Y5" s="12"/>
      <c r="Z5" s="12"/>
      <c r="AA5" s="13"/>
      <c r="AB5" s="11"/>
      <c r="AC5" s="12"/>
      <c r="AD5" s="12"/>
      <c r="AE5" s="12"/>
      <c r="AF5" s="12"/>
      <c r="AG5" s="12"/>
      <c r="AH5" s="13"/>
      <c r="AI5" s="12"/>
      <c r="AJ5" s="12"/>
      <c r="AK5" s="12"/>
      <c r="AL5" s="12"/>
      <c r="AM5" s="12"/>
      <c r="AN5" s="13"/>
    </row>
    <row r="6" spans="2:69" ht="20.100000000000001" customHeight="1" x14ac:dyDescent="0.15">
      <c r="B6" s="5"/>
      <c r="C6" s="6"/>
      <c r="D6" s="6"/>
      <c r="E6" s="6"/>
      <c r="F6" s="7" t="s">
        <v>5</v>
      </c>
      <c r="G6" s="5"/>
      <c r="H6" s="6"/>
      <c r="I6" s="6"/>
      <c r="J6" s="6"/>
      <c r="K6" s="6"/>
      <c r="L6" s="6"/>
      <c r="M6" s="7"/>
      <c r="N6" s="6"/>
      <c r="O6" s="6"/>
      <c r="P6" s="6"/>
      <c r="Q6" s="6"/>
      <c r="R6" s="6"/>
      <c r="S6" s="6"/>
      <c r="T6" s="6"/>
      <c r="U6" s="6"/>
      <c r="V6" s="6"/>
      <c r="W6" s="6"/>
      <c r="X6" s="6"/>
      <c r="Y6" s="6"/>
      <c r="Z6" s="6"/>
      <c r="AA6" s="9"/>
      <c r="AB6" s="326" t="s">
        <v>9</v>
      </c>
      <c r="AC6" s="316"/>
      <c r="AD6" s="9"/>
      <c r="AE6" s="343">
        <v>62</v>
      </c>
      <c r="AF6" s="344"/>
      <c r="AG6" s="344"/>
      <c r="AH6" s="6"/>
      <c r="AI6" s="326" t="s">
        <v>11</v>
      </c>
      <c r="AJ6" s="316"/>
      <c r="AK6" s="6"/>
      <c r="AL6" s="6"/>
      <c r="AM6" s="6"/>
      <c r="AN6" s="7"/>
    </row>
    <row r="7" spans="2:69" ht="20.100000000000001" customHeight="1" x14ac:dyDescent="0.15">
      <c r="B7" s="294" t="s">
        <v>49</v>
      </c>
      <c r="C7" s="273"/>
      <c r="D7" s="273"/>
      <c r="E7" s="273"/>
      <c r="F7" s="282"/>
      <c r="G7" s="320" t="s">
        <v>8</v>
      </c>
      <c r="H7" s="321"/>
      <c r="I7" s="321"/>
      <c r="J7" s="321"/>
      <c r="K7" s="321"/>
      <c r="L7" s="321"/>
      <c r="M7" s="322"/>
      <c r="N7" s="9"/>
      <c r="O7" s="9"/>
      <c r="P7" s="9"/>
      <c r="Q7" s="9"/>
      <c r="R7" s="9"/>
      <c r="S7" s="9"/>
      <c r="T7" s="9"/>
      <c r="U7" s="9"/>
      <c r="V7" s="9"/>
      <c r="W7" s="9"/>
      <c r="X7" s="9"/>
      <c r="Y7" s="9"/>
      <c r="Z7" s="9"/>
      <c r="AA7" s="12"/>
      <c r="AB7" s="320" t="s">
        <v>10</v>
      </c>
      <c r="AC7" s="322"/>
      <c r="AD7" s="12"/>
      <c r="AE7" s="345"/>
      <c r="AF7" s="345"/>
      <c r="AG7" s="345"/>
      <c r="AH7" s="9"/>
      <c r="AI7" s="320" t="s">
        <v>12</v>
      </c>
      <c r="AJ7" s="322"/>
      <c r="AK7" s="9"/>
      <c r="AL7" s="9"/>
      <c r="AM7" s="9"/>
      <c r="AN7" s="10"/>
    </row>
    <row r="8" spans="2:69" ht="20.100000000000001" customHeight="1" x14ac:dyDescent="0.15">
      <c r="B8" s="5"/>
      <c r="C8" s="6"/>
      <c r="D8" s="6"/>
      <c r="E8" s="6"/>
      <c r="F8" s="7" t="s">
        <v>5</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7"/>
    </row>
    <row r="9" spans="2:69" ht="20.100000000000001" customHeight="1" x14ac:dyDescent="0.15">
      <c r="B9" s="284" t="s">
        <v>50</v>
      </c>
      <c r="C9" s="303"/>
      <c r="D9" s="303"/>
      <c r="E9" s="303"/>
      <c r="F9" s="3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3"/>
    </row>
    <row r="10" spans="2:69" ht="9.9499999999999993" customHeight="1" x14ac:dyDescent="0.15">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row>
    <row r="11" spans="2:69" ht="20.100000000000001" customHeight="1" x14ac:dyDescent="0.15">
      <c r="C11" s="18"/>
      <c r="D11" s="313" t="s">
        <v>159</v>
      </c>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18"/>
      <c r="AN11" s="18"/>
    </row>
    <row r="12" spans="2:69" ht="9.9499999999999993"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2:69" ht="20.100000000000001" customHeight="1" x14ac:dyDescent="0.15">
      <c r="B13" s="315" t="s">
        <v>201</v>
      </c>
      <c r="C13" s="271"/>
      <c r="D13" s="271"/>
      <c r="E13" s="316"/>
      <c r="F13" s="323" t="s">
        <v>14</v>
      </c>
      <c r="G13" s="324"/>
      <c r="H13" s="324"/>
      <c r="I13" s="324"/>
      <c r="J13" s="324"/>
      <c r="K13" s="325"/>
      <c r="L13" s="326" t="s">
        <v>15</v>
      </c>
      <c r="M13" s="271"/>
      <c r="N13" s="271"/>
      <c r="O13" s="271"/>
      <c r="P13" s="316"/>
      <c r="Q13" s="327" t="s">
        <v>169</v>
      </c>
      <c r="R13" s="274"/>
      <c r="S13" s="274"/>
      <c r="T13" s="274"/>
      <c r="U13" s="274"/>
      <c r="V13" s="274"/>
      <c r="W13" s="274"/>
      <c r="X13" s="274"/>
      <c r="Y13" s="274"/>
      <c r="Z13" s="274"/>
      <c r="AA13" s="328"/>
      <c r="AB13" s="5"/>
      <c r="AC13" s="6"/>
      <c r="AD13" s="6"/>
      <c r="AE13" s="6"/>
      <c r="AF13" s="7"/>
      <c r="AG13" s="327" t="s">
        <v>171</v>
      </c>
      <c r="AH13" s="274"/>
      <c r="AI13" s="274"/>
      <c r="AJ13" s="274"/>
      <c r="AK13" s="274"/>
      <c r="AL13" s="274"/>
      <c r="AM13" s="274"/>
      <c r="AN13" s="328"/>
      <c r="AR13" s="32"/>
      <c r="AS13" s="32"/>
      <c r="AT13" s="32"/>
      <c r="AU13" s="32"/>
      <c r="AV13" s="32"/>
      <c r="AW13" s="32"/>
      <c r="AX13" s="32"/>
      <c r="AY13" s="32"/>
      <c r="AZ13" s="32"/>
      <c r="BA13" s="32"/>
      <c r="BB13" s="32"/>
      <c r="BC13" s="32"/>
      <c r="BD13" s="32"/>
    </row>
    <row r="14" spans="2:69" ht="18.75" x14ac:dyDescent="0.15">
      <c r="B14" s="317"/>
      <c r="C14" s="318"/>
      <c r="D14" s="318"/>
      <c r="E14" s="319"/>
      <c r="F14" s="334" t="s">
        <v>181</v>
      </c>
      <c r="G14" s="335"/>
      <c r="H14" s="335"/>
      <c r="I14" s="335"/>
      <c r="J14" s="335"/>
      <c r="K14" s="336"/>
      <c r="L14" s="317" t="s">
        <v>22</v>
      </c>
      <c r="M14" s="318"/>
      <c r="N14" s="318"/>
      <c r="O14" s="318"/>
      <c r="P14" s="319"/>
      <c r="Q14" s="329"/>
      <c r="R14" s="330"/>
      <c r="S14" s="330"/>
      <c r="T14" s="330"/>
      <c r="U14" s="330"/>
      <c r="V14" s="330"/>
      <c r="W14" s="330"/>
      <c r="X14" s="330"/>
      <c r="Y14" s="330"/>
      <c r="Z14" s="330"/>
      <c r="AA14" s="331"/>
      <c r="AB14" s="317" t="s">
        <v>21</v>
      </c>
      <c r="AC14" s="318"/>
      <c r="AD14" s="318"/>
      <c r="AE14" s="318"/>
      <c r="AF14" s="319"/>
      <c r="AG14" s="329"/>
      <c r="AH14" s="330"/>
      <c r="AI14" s="330"/>
      <c r="AJ14" s="330"/>
      <c r="AK14" s="330"/>
      <c r="AL14" s="330"/>
      <c r="AM14" s="330"/>
      <c r="AN14" s="331"/>
      <c r="AR14" s="33"/>
      <c r="AS14" s="34"/>
      <c r="AT14" s="34"/>
      <c r="AU14" s="34"/>
      <c r="AV14" s="34"/>
      <c r="AW14" s="34"/>
      <c r="AY14" s="33"/>
      <c r="AZ14" s="34"/>
      <c r="BA14" s="34"/>
      <c r="BB14" s="34"/>
      <c r="BC14" s="34"/>
      <c r="BD14" s="34"/>
    </row>
    <row r="15" spans="2:69" ht="20.100000000000001" customHeight="1" x14ac:dyDescent="0.15">
      <c r="B15" s="320"/>
      <c r="C15" s="321"/>
      <c r="D15" s="321"/>
      <c r="E15" s="322"/>
      <c r="F15" s="337"/>
      <c r="G15" s="338"/>
      <c r="H15" s="338"/>
      <c r="I15" s="338"/>
      <c r="J15" s="338"/>
      <c r="K15" s="339"/>
      <c r="L15" s="320" t="s">
        <v>55</v>
      </c>
      <c r="M15" s="321"/>
      <c r="N15" s="321"/>
      <c r="O15" s="321"/>
      <c r="P15" s="322"/>
      <c r="Q15" s="200" t="s">
        <v>19</v>
      </c>
      <c r="R15" s="200"/>
      <c r="S15" s="200" t="s">
        <v>20</v>
      </c>
      <c r="T15" s="200" t="s">
        <v>0</v>
      </c>
      <c r="U15" s="201"/>
      <c r="V15" s="208" t="s">
        <v>170</v>
      </c>
      <c r="W15" s="12" t="s">
        <v>2</v>
      </c>
      <c r="X15" s="208" t="s">
        <v>170</v>
      </c>
      <c r="Y15" s="12" t="s">
        <v>3</v>
      </c>
      <c r="Z15" s="208" t="s">
        <v>170</v>
      </c>
      <c r="AA15" s="12" t="s">
        <v>4</v>
      </c>
      <c r="AB15" s="11"/>
      <c r="AC15" s="12"/>
      <c r="AD15" s="12"/>
      <c r="AE15" s="12"/>
      <c r="AF15" s="13"/>
      <c r="AG15" s="332"/>
      <c r="AH15" s="275"/>
      <c r="AI15" s="275"/>
      <c r="AJ15" s="275"/>
      <c r="AK15" s="275"/>
      <c r="AL15" s="275"/>
      <c r="AM15" s="275"/>
      <c r="AN15" s="333"/>
      <c r="AR15" s="34"/>
      <c r="AS15" s="34"/>
      <c r="AT15" s="34"/>
      <c r="AU15" s="34"/>
      <c r="AV15" s="34"/>
      <c r="AW15" s="34"/>
      <c r="AY15" s="34"/>
      <c r="AZ15" s="34"/>
      <c r="BA15" s="34"/>
      <c r="BB15" s="34"/>
      <c r="BC15" s="34"/>
      <c r="BD15" s="34"/>
    </row>
    <row r="16" spans="2:69" ht="20.100000000000001" customHeight="1" x14ac:dyDescent="0.15">
      <c r="B16" s="5"/>
      <c r="C16" s="272" t="s">
        <v>16</v>
      </c>
      <c r="D16" s="287"/>
      <c r="E16" s="287"/>
      <c r="F16" s="287"/>
      <c r="G16" s="287"/>
      <c r="H16" s="287"/>
      <c r="I16" s="287"/>
      <c r="J16" s="287"/>
      <c r="K16" s="7"/>
      <c r="L16" s="5"/>
      <c r="M16" s="6"/>
      <c r="N16" s="6" t="s">
        <v>156</v>
      </c>
      <c r="O16" s="6"/>
      <c r="P16" s="311" t="s">
        <v>170</v>
      </c>
      <c r="Q16" s="311"/>
      <c r="R16" s="6" t="s">
        <v>2</v>
      </c>
      <c r="S16" s="274">
        <v>7</v>
      </c>
      <c r="T16" s="310"/>
      <c r="U16" s="6" t="s">
        <v>3</v>
      </c>
      <c r="V16" s="274">
        <v>1</v>
      </c>
      <c r="W16" s="310"/>
      <c r="X16" s="6" t="s">
        <v>23</v>
      </c>
      <c r="Y16" s="6"/>
      <c r="Z16" s="6"/>
      <c r="AA16" s="6" t="s">
        <v>156</v>
      </c>
      <c r="AB16" s="6"/>
      <c r="AC16" s="274" t="s">
        <v>172</v>
      </c>
      <c r="AD16" s="310"/>
      <c r="AE16" s="6" t="s">
        <v>2</v>
      </c>
      <c r="AF16" s="274">
        <v>5</v>
      </c>
      <c r="AG16" s="310"/>
      <c r="AH16" s="6" t="s">
        <v>3</v>
      </c>
      <c r="AI16" s="307">
        <v>31</v>
      </c>
      <c r="AJ16" s="308"/>
      <c r="AK16" s="6" t="s">
        <v>24</v>
      </c>
      <c r="AL16" s="6"/>
      <c r="AM16" s="6"/>
      <c r="AN16" s="7"/>
      <c r="BQ16" s="31"/>
    </row>
    <row r="17" spans="2:40" ht="20.100000000000001" customHeight="1" x14ac:dyDescent="0.15">
      <c r="B17" s="11"/>
      <c r="C17" s="273" t="s">
        <v>17</v>
      </c>
      <c r="D17" s="283"/>
      <c r="E17" s="283"/>
      <c r="F17" s="283"/>
      <c r="G17" s="283"/>
      <c r="H17" s="283"/>
      <c r="I17" s="283"/>
      <c r="J17" s="283"/>
      <c r="K17" s="13"/>
      <c r="L17" s="11"/>
      <c r="M17" s="15" t="s">
        <v>25</v>
      </c>
      <c r="N17" s="12" t="s">
        <v>156</v>
      </c>
      <c r="O17" s="12"/>
      <c r="P17" s="275"/>
      <c r="Q17" s="309"/>
      <c r="R17" s="12" t="s">
        <v>2</v>
      </c>
      <c r="S17" s="275"/>
      <c r="T17" s="309"/>
      <c r="U17" s="12" t="s">
        <v>3</v>
      </c>
      <c r="V17" s="275"/>
      <c r="W17" s="309"/>
      <c r="X17" s="12" t="s">
        <v>23</v>
      </c>
      <c r="Y17" s="12"/>
      <c r="Z17" s="12"/>
      <c r="AA17" s="12" t="s">
        <v>156</v>
      </c>
      <c r="AB17" s="12"/>
      <c r="AC17" s="275"/>
      <c r="AD17" s="309"/>
      <c r="AE17" s="12" t="s">
        <v>2</v>
      </c>
      <c r="AF17" s="275"/>
      <c r="AG17" s="309"/>
      <c r="AH17" s="12" t="s">
        <v>3</v>
      </c>
      <c r="AI17" s="275"/>
      <c r="AJ17" s="309"/>
      <c r="AK17" s="12" t="s">
        <v>56</v>
      </c>
      <c r="AL17" s="12"/>
      <c r="AM17" s="12"/>
      <c r="AN17" s="13"/>
    </row>
    <row r="18" spans="2:40" ht="17.100000000000001" customHeight="1" x14ac:dyDescent="0.15">
      <c r="B18" s="5"/>
      <c r="C18" s="299" t="s">
        <v>186</v>
      </c>
      <c r="D18" s="287"/>
      <c r="E18" s="287"/>
      <c r="F18" s="287"/>
      <c r="G18" s="287"/>
      <c r="H18" s="287"/>
      <c r="I18" s="287"/>
      <c r="J18" s="287"/>
      <c r="K18" s="7"/>
      <c r="L18" s="5"/>
      <c r="M18" s="6"/>
      <c r="N18" s="6"/>
      <c r="O18" s="6"/>
      <c r="P18" s="6"/>
      <c r="Q18" s="300">
        <v>440000</v>
      </c>
      <c r="R18" s="300"/>
      <c r="S18" s="300"/>
      <c r="T18" s="300"/>
      <c r="U18" s="300"/>
      <c r="V18" s="300"/>
      <c r="W18" s="300"/>
      <c r="X18" s="300"/>
      <c r="Y18" s="300"/>
      <c r="Z18" s="300"/>
      <c r="AA18" s="300"/>
      <c r="AB18" s="300"/>
      <c r="AC18" s="300"/>
      <c r="AD18" s="300"/>
      <c r="AE18" s="302" t="s">
        <v>27</v>
      </c>
      <c r="AF18" s="302"/>
      <c r="AG18" s="6"/>
      <c r="AH18" s="6"/>
      <c r="AI18" s="6"/>
      <c r="AJ18" s="6"/>
      <c r="AK18" s="6"/>
      <c r="AL18" s="6"/>
      <c r="AM18" s="6"/>
      <c r="AN18" s="7"/>
    </row>
    <row r="19" spans="2:40" ht="17.100000000000001" customHeight="1" x14ac:dyDescent="0.15">
      <c r="B19" s="11"/>
      <c r="C19" s="283"/>
      <c r="D19" s="283"/>
      <c r="E19" s="283"/>
      <c r="F19" s="283"/>
      <c r="G19" s="283"/>
      <c r="H19" s="283"/>
      <c r="I19" s="283"/>
      <c r="J19" s="283"/>
      <c r="K19" s="13"/>
      <c r="L19" s="11"/>
      <c r="M19" s="12"/>
      <c r="N19" s="12"/>
      <c r="O19" s="12"/>
      <c r="P19" s="12"/>
      <c r="Q19" s="301"/>
      <c r="R19" s="301"/>
      <c r="S19" s="301"/>
      <c r="T19" s="301"/>
      <c r="U19" s="301"/>
      <c r="V19" s="301"/>
      <c r="W19" s="301"/>
      <c r="X19" s="301"/>
      <c r="Y19" s="301"/>
      <c r="Z19" s="301"/>
      <c r="AA19" s="301"/>
      <c r="AB19" s="301"/>
      <c r="AC19" s="301"/>
      <c r="AD19" s="301"/>
      <c r="AE19" s="303"/>
      <c r="AF19" s="303"/>
      <c r="AG19" s="12"/>
      <c r="AH19" s="12"/>
      <c r="AI19" s="12"/>
      <c r="AJ19" s="12"/>
      <c r="AK19" s="12"/>
      <c r="AL19" s="12"/>
      <c r="AM19" s="12"/>
      <c r="AN19" s="13"/>
    </row>
    <row r="20" spans="2:40" ht="20.100000000000001" customHeight="1" x14ac:dyDescent="0.15">
      <c r="B20" s="5"/>
      <c r="C20" s="272" t="s">
        <v>52</v>
      </c>
      <c r="D20" s="287"/>
      <c r="E20" s="287"/>
      <c r="F20" s="287"/>
      <c r="G20" s="287"/>
      <c r="H20" s="287"/>
      <c r="I20" s="287"/>
      <c r="J20" s="287"/>
      <c r="K20" s="7"/>
      <c r="L20" s="5"/>
      <c r="M20" s="6"/>
      <c r="N20" s="6" t="s">
        <v>156</v>
      </c>
      <c r="O20" s="6"/>
      <c r="P20" s="304" t="str">
        <f>IF(P16="","",P16)</f>
        <v>X</v>
      </c>
      <c r="Q20" s="296"/>
      <c r="R20" s="197" t="s">
        <v>2</v>
      </c>
      <c r="S20" s="295">
        <f>IF(S16="","",S16)</f>
        <v>7</v>
      </c>
      <c r="T20" s="296"/>
      <c r="U20" s="197" t="s">
        <v>3</v>
      </c>
      <c r="V20" s="295">
        <f>IF(V16="","",V16)</f>
        <v>1</v>
      </c>
      <c r="W20" s="296"/>
      <c r="X20" s="197" t="s">
        <v>23</v>
      </c>
      <c r="Y20" s="197"/>
      <c r="Z20" s="197"/>
      <c r="AA20" s="197" t="s">
        <v>156</v>
      </c>
      <c r="AB20" s="197"/>
      <c r="AC20" s="305" t="s">
        <v>172</v>
      </c>
      <c r="AD20" s="306"/>
      <c r="AE20" s="197" t="s">
        <v>2</v>
      </c>
      <c r="AF20" s="295">
        <v>5</v>
      </c>
      <c r="AG20" s="296"/>
      <c r="AH20" s="197" t="s">
        <v>3</v>
      </c>
      <c r="AI20" s="295">
        <v>4</v>
      </c>
      <c r="AJ20" s="296"/>
      <c r="AK20" s="6" t="s">
        <v>24</v>
      </c>
      <c r="AL20" s="6"/>
      <c r="AM20" s="6"/>
      <c r="AN20" s="7"/>
    </row>
    <row r="21" spans="2:40" ht="20.100000000000001" customHeight="1" x14ac:dyDescent="0.15">
      <c r="B21" s="11"/>
      <c r="C21" s="273" t="s">
        <v>17</v>
      </c>
      <c r="D21" s="283"/>
      <c r="E21" s="283"/>
      <c r="F21" s="283"/>
      <c r="G21" s="283"/>
      <c r="H21" s="283"/>
      <c r="I21" s="283"/>
      <c r="J21" s="283"/>
      <c r="K21" s="13"/>
      <c r="L21" s="8"/>
      <c r="M21" s="14" t="s">
        <v>25</v>
      </c>
      <c r="N21" s="12" t="s">
        <v>156</v>
      </c>
      <c r="O21" s="12"/>
      <c r="P21" s="297" t="str">
        <f>IF(P17="","",P17)</f>
        <v/>
      </c>
      <c r="Q21" s="298"/>
      <c r="R21" s="203" t="s">
        <v>2</v>
      </c>
      <c r="S21" s="297" t="str">
        <f>IF(S17="","",S17)</f>
        <v/>
      </c>
      <c r="T21" s="298"/>
      <c r="U21" s="203" t="s">
        <v>3</v>
      </c>
      <c r="V21" s="297" t="str">
        <f>IF(V17="","",V17)</f>
        <v/>
      </c>
      <c r="W21" s="298"/>
      <c r="X21" s="203" t="s">
        <v>23</v>
      </c>
      <c r="Y21" s="203"/>
      <c r="Z21" s="203"/>
      <c r="AA21" s="203" t="s">
        <v>156</v>
      </c>
      <c r="AB21" s="203"/>
      <c r="AC21" s="297" t="str">
        <f>IF(AC17="","",AC17)</f>
        <v/>
      </c>
      <c r="AD21" s="298"/>
      <c r="AE21" s="203" t="s">
        <v>2</v>
      </c>
      <c r="AF21" s="297" t="str">
        <f>IF(AF17="","",AF17)</f>
        <v/>
      </c>
      <c r="AG21" s="298"/>
      <c r="AH21" s="203" t="s">
        <v>3</v>
      </c>
      <c r="AI21" s="297" t="str">
        <f>IF(AI17="","",AI17)</f>
        <v/>
      </c>
      <c r="AJ21" s="298"/>
      <c r="AK21" s="12" t="s">
        <v>56</v>
      </c>
      <c r="AL21" s="12"/>
      <c r="AM21" s="12"/>
      <c r="AN21" s="13"/>
    </row>
    <row r="22" spans="2:40" ht="20.100000000000001" customHeight="1" x14ac:dyDescent="0.15">
      <c r="B22" s="8"/>
      <c r="C22" s="272" t="s">
        <v>160</v>
      </c>
      <c r="D22" s="287"/>
      <c r="E22" s="287"/>
      <c r="F22" s="287"/>
      <c r="G22" s="287"/>
      <c r="H22" s="287"/>
      <c r="I22" s="287"/>
      <c r="J22" s="287"/>
      <c r="K22" s="10"/>
      <c r="L22" s="5"/>
      <c r="M22" s="288" t="s">
        <v>173</v>
      </c>
      <c r="N22" s="288"/>
      <c r="O22" s="288"/>
      <c r="P22" s="288"/>
      <c r="Q22" s="288"/>
      <c r="R22" s="288"/>
      <c r="S22" s="288"/>
      <c r="T22" s="288"/>
      <c r="U22" s="288"/>
      <c r="V22" s="272" t="s">
        <v>27</v>
      </c>
      <c r="W22" s="281"/>
      <c r="X22" s="290" t="s">
        <v>53</v>
      </c>
      <c r="Y22" s="291"/>
      <c r="Z22" s="291"/>
      <c r="AA22" s="291"/>
      <c r="AB22" s="291"/>
      <c r="AC22" s="292"/>
      <c r="AD22" s="293" t="s">
        <v>156</v>
      </c>
      <c r="AE22" s="272"/>
      <c r="AF22" s="274" t="s">
        <v>170</v>
      </c>
      <c r="AG22" s="274"/>
      <c r="AH22" s="272" t="s">
        <v>2</v>
      </c>
      <c r="AI22" s="274">
        <v>5</v>
      </c>
      <c r="AJ22" s="274"/>
      <c r="AK22" s="276" t="s">
        <v>3</v>
      </c>
      <c r="AL22" s="274">
        <v>5</v>
      </c>
      <c r="AM22" s="274"/>
      <c r="AN22" s="281" t="s">
        <v>4</v>
      </c>
    </row>
    <row r="23" spans="2:40" ht="20.100000000000001" customHeight="1" x14ac:dyDescent="0.15">
      <c r="B23" s="11"/>
      <c r="C23" s="273" t="s">
        <v>202</v>
      </c>
      <c r="D23" s="283"/>
      <c r="E23" s="283"/>
      <c r="F23" s="283"/>
      <c r="G23" s="283"/>
      <c r="H23" s="283"/>
      <c r="I23" s="283"/>
      <c r="J23" s="283"/>
      <c r="K23" s="13"/>
      <c r="L23" s="11"/>
      <c r="M23" s="289"/>
      <c r="N23" s="289"/>
      <c r="O23" s="289"/>
      <c r="P23" s="289"/>
      <c r="Q23" s="289"/>
      <c r="R23" s="289"/>
      <c r="S23" s="289"/>
      <c r="T23" s="289"/>
      <c r="U23" s="289"/>
      <c r="V23" s="273"/>
      <c r="W23" s="282"/>
      <c r="X23" s="284" t="s">
        <v>54</v>
      </c>
      <c r="Y23" s="285"/>
      <c r="Z23" s="285"/>
      <c r="AA23" s="285"/>
      <c r="AB23" s="285"/>
      <c r="AC23" s="286"/>
      <c r="AD23" s="294"/>
      <c r="AE23" s="273"/>
      <c r="AF23" s="275"/>
      <c r="AG23" s="275"/>
      <c r="AH23" s="273"/>
      <c r="AI23" s="275"/>
      <c r="AJ23" s="275"/>
      <c r="AK23" s="277"/>
      <c r="AL23" s="275"/>
      <c r="AM23" s="275"/>
      <c r="AN23" s="282"/>
    </row>
    <row r="24" spans="2:40" ht="15" customHeight="1" x14ac:dyDescent="0.15">
      <c r="B24" s="5"/>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7"/>
    </row>
    <row r="25" spans="2:40" ht="15" customHeight="1" x14ac:dyDescent="0.15">
      <c r="B25" s="8"/>
      <c r="C25" s="9" t="s">
        <v>161</v>
      </c>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10"/>
    </row>
    <row r="26" spans="2:40" ht="15" customHeight="1" x14ac:dyDescent="0.15">
      <c r="B26" s="8"/>
      <c r="C26" s="9" t="s">
        <v>162</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10"/>
    </row>
    <row r="27" spans="2:40" ht="15" customHeight="1" x14ac:dyDescent="0.15">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10"/>
    </row>
    <row r="28" spans="2:40" ht="15" customHeight="1" x14ac:dyDescent="0.15">
      <c r="B28" s="8"/>
      <c r="C28" s="9"/>
      <c r="D28" s="9" t="s">
        <v>28</v>
      </c>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10"/>
    </row>
    <row r="29" spans="2:40" ht="12" customHeight="1" x14ac:dyDescent="0.15">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10"/>
    </row>
    <row r="30" spans="2:40" ht="15" customHeight="1" x14ac:dyDescent="0.15">
      <c r="B30" s="8"/>
      <c r="C30" s="9"/>
      <c r="D30" s="9"/>
      <c r="E30" s="9" t="s">
        <v>156</v>
      </c>
      <c r="F30" s="9"/>
      <c r="G30" s="278" t="s">
        <v>170</v>
      </c>
      <c r="H30" s="278"/>
      <c r="I30" s="9" t="s">
        <v>2</v>
      </c>
      <c r="J30" s="278" t="s">
        <v>170</v>
      </c>
      <c r="K30" s="278"/>
      <c r="L30" s="9" t="s">
        <v>3</v>
      </c>
      <c r="M30" s="278" t="s">
        <v>170</v>
      </c>
      <c r="N30" s="278"/>
      <c r="O30" s="9" t="s">
        <v>4</v>
      </c>
      <c r="P30" s="9"/>
      <c r="Q30" s="9"/>
      <c r="R30" s="9"/>
      <c r="S30" s="9"/>
      <c r="T30" s="9"/>
      <c r="U30" s="9"/>
      <c r="V30" s="9"/>
      <c r="W30" s="9"/>
      <c r="X30" s="9"/>
      <c r="Y30" s="9"/>
      <c r="Z30" s="9"/>
      <c r="AA30" s="9"/>
      <c r="AB30" s="9"/>
      <c r="AC30" s="9"/>
      <c r="AD30" s="9"/>
      <c r="AE30" s="9"/>
      <c r="AF30" s="9"/>
      <c r="AG30" s="9"/>
      <c r="AH30" s="9"/>
      <c r="AI30" s="9"/>
      <c r="AJ30" s="9"/>
      <c r="AK30" s="9"/>
      <c r="AL30" s="9"/>
      <c r="AM30" s="9"/>
      <c r="AN30" s="10"/>
    </row>
    <row r="31" spans="2:40" ht="20.100000000000001" customHeight="1" x14ac:dyDescent="0.15">
      <c r="B31" s="8"/>
      <c r="C31" s="9"/>
      <c r="D31" s="9"/>
      <c r="E31" s="9"/>
      <c r="F31" s="9"/>
      <c r="G31" s="9"/>
      <c r="H31" s="9"/>
      <c r="I31" s="9"/>
      <c r="J31" s="9"/>
      <c r="K31" s="9"/>
      <c r="L31" s="9"/>
      <c r="M31" s="9"/>
      <c r="N31" s="9"/>
      <c r="O31" s="9"/>
      <c r="P31" s="9"/>
      <c r="Q31" s="9"/>
      <c r="R31" s="9"/>
      <c r="S31" s="9"/>
      <c r="T31" s="9"/>
      <c r="U31" s="9"/>
      <c r="V31" s="9"/>
      <c r="W31" s="9" t="s">
        <v>30</v>
      </c>
      <c r="X31" s="9"/>
      <c r="Y31" s="9"/>
      <c r="Z31" s="279" t="s">
        <v>174</v>
      </c>
      <c r="AA31" s="279"/>
      <c r="AB31" s="279"/>
      <c r="AC31" s="279"/>
      <c r="AD31" s="279"/>
      <c r="AE31" s="279"/>
      <c r="AF31" s="279"/>
      <c r="AG31" s="279"/>
      <c r="AH31" s="279"/>
      <c r="AI31" s="279"/>
      <c r="AJ31" s="279"/>
      <c r="AK31" s="279"/>
      <c r="AL31" s="279"/>
      <c r="AM31" s="279"/>
      <c r="AN31" s="10"/>
    </row>
    <row r="32" spans="2:40" x14ac:dyDescent="0.15">
      <c r="B32" s="8"/>
      <c r="C32" s="9"/>
      <c r="D32" s="9"/>
      <c r="E32" s="9"/>
      <c r="F32" s="9"/>
      <c r="G32" s="9"/>
      <c r="H32" s="9"/>
      <c r="I32" s="9"/>
      <c r="J32" s="9"/>
      <c r="K32" s="9"/>
      <c r="L32" s="9"/>
      <c r="M32" s="9"/>
      <c r="N32" s="9"/>
      <c r="O32" s="9"/>
      <c r="P32" s="9"/>
      <c r="Q32" s="9"/>
      <c r="R32" s="9"/>
      <c r="S32" s="9" t="s">
        <v>29</v>
      </c>
      <c r="T32" s="9"/>
      <c r="U32" s="9"/>
      <c r="V32" s="9"/>
      <c r="W32" s="9"/>
      <c r="X32" s="9"/>
      <c r="Y32" s="9"/>
      <c r="Z32" s="209"/>
      <c r="AA32" s="209"/>
      <c r="AB32" s="209"/>
      <c r="AC32" s="209"/>
      <c r="AD32" s="209"/>
      <c r="AE32" s="209"/>
      <c r="AF32" s="209"/>
      <c r="AG32" s="209"/>
      <c r="AH32" s="209"/>
      <c r="AI32" s="209"/>
      <c r="AJ32" s="209"/>
      <c r="AK32" s="9"/>
      <c r="AL32" s="9"/>
      <c r="AM32" s="9"/>
      <c r="AN32" s="10"/>
    </row>
    <row r="33" spans="1:40" ht="20.100000000000001" customHeight="1" x14ac:dyDescent="0.15">
      <c r="B33" s="8"/>
      <c r="C33" s="9"/>
      <c r="D33" s="9"/>
      <c r="E33" s="9"/>
      <c r="F33" s="9"/>
      <c r="G33" s="9"/>
      <c r="H33" s="9"/>
      <c r="I33" s="9"/>
      <c r="J33" s="9"/>
      <c r="K33" s="9"/>
      <c r="L33" s="9"/>
      <c r="M33" s="9"/>
      <c r="N33" s="9"/>
      <c r="O33" s="9"/>
      <c r="P33" s="9"/>
      <c r="Q33" s="9"/>
      <c r="R33" s="9"/>
      <c r="S33" s="9"/>
      <c r="T33" s="9"/>
      <c r="U33" s="9"/>
      <c r="V33" s="9"/>
      <c r="W33" s="9" t="s">
        <v>31</v>
      </c>
      <c r="X33" s="9"/>
      <c r="Y33" s="9"/>
      <c r="Z33" s="280" t="s">
        <v>169</v>
      </c>
      <c r="AA33" s="280"/>
      <c r="AB33" s="280"/>
      <c r="AC33" s="280"/>
      <c r="AD33" s="280"/>
      <c r="AE33" s="280"/>
      <c r="AF33" s="280"/>
      <c r="AG33" s="280"/>
      <c r="AH33" s="280"/>
      <c r="AI33" s="280"/>
      <c r="AJ33" s="280"/>
      <c r="AK33" s="9"/>
      <c r="AL33" s="9"/>
      <c r="AM33" s="9"/>
      <c r="AN33" s="10"/>
    </row>
    <row r="34" spans="1:40" ht="10.5" customHeight="1" x14ac:dyDescent="0.15">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row>
    <row r="35" spans="1:40" ht="20.100000000000001" customHeight="1" x14ac:dyDescent="0.15">
      <c r="B35" s="5"/>
      <c r="C35" s="271" t="s">
        <v>192</v>
      </c>
      <c r="D35" s="271"/>
      <c r="E35" s="271"/>
      <c r="F35" s="271"/>
      <c r="G35" s="271"/>
      <c r="H35" s="271"/>
      <c r="I35" s="271"/>
      <c r="J35" s="7"/>
      <c r="K35" s="6"/>
      <c r="L35" s="23" t="s">
        <v>32</v>
      </c>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7"/>
    </row>
    <row r="36" spans="1:40" ht="15" customHeight="1" x14ac:dyDescent="0.15">
      <c r="B36" s="8"/>
      <c r="C36" s="9"/>
      <c r="D36" s="9"/>
      <c r="E36" s="9"/>
      <c r="F36" s="9"/>
      <c r="G36" s="9"/>
      <c r="H36" s="9"/>
      <c r="I36" s="9"/>
      <c r="J36" s="10"/>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10"/>
    </row>
    <row r="37" spans="1:40" ht="20.100000000000001" customHeight="1" x14ac:dyDescent="0.15">
      <c r="B37" s="8"/>
      <c r="C37" s="9"/>
      <c r="D37" s="9"/>
      <c r="E37" s="9"/>
      <c r="F37" s="9"/>
      <c r="G37" s="9"/>
      <c r="H37" s="9"/>
      <c r="I37" s="9"/>
      <c r="J37" s="10"/>
      <c r="K37" s="9"/>
      <c r="L37" s="9"/>
      <c r="M37" s="9"/>
      <c r="N37" s="9"/>
      <c r="O37" s="9"/>
      <c r="P37" s="9" t="s">
        <v>156</v>
      </c>
      <c r="Q37" s="9"/>
      <c r="R37" s="246" t="s">
        <v>170</v>
      </c>
      <c r="S37" s="246"/>
      <c r="T37" s="9" t="s">
        <v>2</v>
      </c>
      <c r="U37" s="246" t="s">
        <v>170</v>
      </c>
      <c r="V37" s="246"/>
      <c r="W37" s="9" t="s">
        <v>3</v>
      </c>
      <c r="X37" s="246" t="s">
        <v>170</v>
      </c>
      <c r="Y37" s="246"/>
      <c r="Z37" s="9" t="s">
        <v>4</v>
      </c>
      <c r="AA37" s="9"/>
      <c r="AB37" s="9"/>
      <c r="AC37" s="9"/>
      <c r="AD37" s="9"/>
      <c r="AE37" s="9"/>
      <c r="AF37" s="9"/>
      <c r="AG37" s="9"/>
      <c r="AH37" s="9"/>
      <c r="AI37" s="9"/>
      <c r="AJ37" s="9"/>
      <c r="AK37" s="9"/>
      <c r="AL37" s="9"/>
      <c r="AM37" s="9"/>
      <c r="AN37" s="10"/>
    </row>
    <row r="38" spans="1:40" ht="15" customHeight="1" x14ac:dyDescent="0.15">
      <c r="B38" s="8"/>
      <c r="C38" s="9"/>
      <c r="D38" s="9"/>
      <c r="E38" s="9"/>
      <c r="F38" s="9"/>
      <c r="G38" s="9"/>
      <c r="H38" s="9"/>
      <c r="I38" s="9"/>
      <c r="J38" s="10"/>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10"/>
    </row>
    <row r="39" spans="1:40" ht="20.100000000000001" customHeight="1" x14ac:dyDescent="0.15">
      <c r="B39" s="8"/>
      <c r="C39" s="9"/>
      <c r="D39" s="9"/>
      <c r="E39" s="9"/>
      <c r="F39" s="9"/>
      <c r="G39" s="9"/>
      <c r="H39" s="9"/>
      <c r="I39" s="9"/>
      <c r="J39" s="10"/>
      <c r="K39" s="9"/>
      <c r="L39" s="9"/>
      <c r="M39" s="9"/>
      <c r="N39" s="9"/>
      <c r="O39" s="9"/>
      <c r="P39" s="9"/>
      <c r="Q39" s="9"/>
      <c r="R39" s="9"/>
      <c r="S39" s="9"/>
      <c r="T39" s="9"/>
      <c r="U39" s="9"/>
      <c r="V39" s="9"/>
      <c r="W39" s="9"/>
      <c r="X39" s="9"/>
      <c r="Y39" s="9"/>
      <c r="Z39" s="9" t="s">
        <v>33</v>
      </c>
      <c r="AA39" s="9"/>
      <c r="AB39" s="9"/>
      <c r="AC39" s="252" t="s">
        <v>175</v>
      </c>
      <c r="AD39" s="252"/>
      <c r="AE39" s="252"/>
      <c r="AF39" s="252"/>
      <c r="AG39" s="252"/>
      <c r="AH39" s="252"/>
      <c r="AI39" s="252"/>
      <c r="AJ39" s="252"/>
      <c r="AK39" s="252"/>
      <c r="AL39" s="252"/>
      <c r="AM39" s="252"/>
      <c r="AN39" s="10"/>
    </row>
    <row r="40" spans="1:40" ht="13.5" customHeight="1" x14ac:dyDescent="0.15">
      <c r="B40" s="8"/>
      <c r="C40" s="9"/>
      <c r="D40" s="9"/>
      <c r="E40" s="9"/>
      <c r="F40" s="9"/>
      <c r="G40" s="9"/>
      <c r="H40" s="9"/>
      <c r="I40" s="9"/>
      <c r="J40" s="10"/>
      <c r="K40" s="9"/>
      <c r="L40" s="9"/>
      <c r="M40" s="9"/>
      <c r="N40" s="9"/>
      <c r="O40" s="9"/>
      <c r="P40" s="9"/>
      <c r="Q40" s="9"/>
      <c r="R40" s="9"/>
      <c r="S40" s="9"/>
      <c r="T40" s="9"/>
      <c r="U40" s="253" t="s">
        <v>51</v>
      </c>
      <c r="V40" s="254"/>
      <c r="W40" s="254"/>
      <c r="X40" s="254"/>
      <c r="Y40" s="9"/>
      <c r="Z40" s="9"/>
      <c r="AA40" s="9"/>
      <c r="AB40" s="9"/>
      <c r="AC40" s="9"/>
      <c r="AD40" s="9"/>
      <c r="AE40" s="9"/>
      <c r="AF40" s="9"/>
      <c r="AG40" s="9"/>
      <c r="AH40" s="9"/>
      <c r="AI40" s="9"/>
      <c r="AJ40" s="9"/>
      <c r="AN40" s="10"/>
    </row>
    <row r="41" spans="1:40" ht="20.100000000000001" customHeight="1" x14ac:dyDescent="0.15">
      <c r="B41" s="8"/>
      <c r="C41" s="9"/>
      <c r="D41" s="9"/>
      <c r="E41" s="9"/>
      <c r="F41" s="9"/>
      <c r="G41" s="9"/>
      <c r="H41" s="9"/>
      <c r="I41" s="9"/>
      <c r="J41" s="10"/>
      <c r="K41" s="9"/>
      <c r="L41" s="9"/>
      <c r="M41" s="9"/>
      <c r="N41" s="9"/>
      <c r="O41" s="9"/>
      <c r="P41" s="9"/>
      <c r="Q41" s="9"/>
      <c r="R41" s="9"/>
      <c r="S41" s="9"/>
      <c r="T41" s="9"/>
      <c r="U41" s="9"/>
      <c r="V41" s="9"/>
      <c r="W41" s="9"/>
      <c r="X41" s="9"/>
      <c r="Y41" s="9"/>
      <c r="Z41" s="9" t="s">
        <v>31</v>
      </c>
      <c r="AA41" s="9"/>
      <c r="AB41" s="9"/>
      <c r="AC41" s="252" t="s">
        <v>176</v>
      </c>
      <c r="AD41" s="252"/>
      <c r="AE41" s="252"/>
      <c r="AF41" s="252"/>
      <c r="AG41" s="252"/>
      <c r="AH41" s="252"/>
      <c r="AI41" s="252"/>
      <c r="AJ41" s="252"/>
      <c r="AK41" s="252"/>
      <c r="AL41" s="252"/>
      <c r="AM41" s="252"/>
      <c r="AN41" s="10"/>
    </row>
    <row r="42" spans="1:40" ht="12" customHeight="1" x14ac:dyDescent="0.15">
      <c r="B42" s="11"/>
      <c r="C42" s="12"/>
      <c r="D42" s="12"/>
      <c r="E42" s="12"/>
      <c r="F42" s="12"/>
      <c r="G42" s="12"/>
      <c r="H42" s="12"/>
      <c r="I42" s="12"/>
      <c r="J42" s="13"/>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row>
    <row r="43" spans="1:40" x14ac:dyDescent="0.15">
      <c r="B43" s="9"/>
      <c r="C43" s="9"/>
      <c r="D43" s="9"/>
      <c r="E43" s="9"/>
      <c r="F43" s="9"/>
      <c r="G43" s="9"/>
      <c r="H43" s="9"/>
      <c r="I43" s="9"/>
      <c r="J43" s="9"/>
      <c r="K43" s="9"/>
      <c r="L43" s="9"/>
      <c r="M43" s="9"/>
      <c r="N43" s="9"/>
      <c r="O43" s="9"/>
      <c r="P43" s="255" t="s">
        <v>37</v>
      </c>
      <c r="Q43" s="256"/>
      <c r="R43" s="256"/>
      <c r="S43" s="256"/>
      <c r="T43" s="257"/>
      <c r="U43" s="6"/>
      <c r="V43" s="258" t="s">
        <v>178</v>
      </c>
      <c r="W43" s="258"/>
      <c r="X43" s="258"/>
      <c r="Y43" s="258"/>
      <c r="Z43" s="258"/>
      <c r="AA43" s="258"/>
      <c r="AB43" s="258"/>
      <c r="AC43" s="260" t="s">
        <v>34</v>
      </c>
      <c r="AD43" s="261"/>
      <c r="AE43" s="20" t="s">
        <v>25</v>
      </c>
      <c r="AF43" s="264"/>
      <c r="AG43" s="265"/>
      <c r="AH43" s="6" t="s">
        <v>26</v>
      </c>
      <c r="AI43" s="266"/>
      <c r="AJ43" s="266"/>
      <c r="AK43" s="6" t="s">
        <v>35</v>
      </c>
      <c r="AL43" s="266"/>
      <c r="AM43" s="266"/>
      <c r="AN43" s="267"/>
    </row>
    <row r="44" spans="1:40" x14ac:dyDescent="0.15">
      <c r="B44" s="9"/>
      <c r="C44" s="9"/>
      <c r="D44" s="9"/>
      <c r="E44" s="9"/>
      <c r="F44" s="9"/>
      <c r="G44" s="9"/>
      <c r="H44" s="9"/>
      <c r="I44" s="9"/>
      <c r="J44" s="9"/>
      <c r="K44" s="9"/>
      <c r="L44" s="9"/>
      <c r="M44" s="9"/>
      <c r="N44" s="9"/>
      <c r="O44" s="9"/>
      <c r="P44" s="268" t="s">
        <v>38</v>
      </c>
      <c r="Q44" s="269"/>
      <c r="R44" s="269"/>
      <c r="S44" s="269"/>
      <c r="T44" s="270"/>
      <c r="U44" s="12"/>
      <c r="V44" s="259"/>
      <c r="W44" s="259"/>
      <c r="X44" s="259"/>
      <c r="Y44" s="259"/>
      <c r="Z44" s="259"/>
      <c r="AA44" s="259"/>
      <c r="AB44" s="259"/>
      <c r="AC44" s="262"/>
      <c r="AD44" s="263"/>
      <c r="AE44" s="1"/>
      <c r="AF44" s="12"/>
      <c r="AG44" s="12"/>
      <c r="AH44" s="12"/>
      <c r="AI44" s="16" t="s">
        <v>36</v>
      </c>
      <c r="AJ44" s="16"/>
      <c r="AK44" s="249">
        <v>1234</v>
      </c>
      <c r="AL44" s="249"/>
      <c r="AM44" s="249"/>
      <c r="AN44" s="17" t="s">
        <v>26</v>
      </c>
    </row>
    <row r="45" spans="1:40" ht="19.5" customHeight="1" x14ac:dyDescent="0.15">
      <c r="A45" s="248" t="s">
        <v>177</v>
      </c>
      <c r="B45" s="248"/>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row>
    <row r="46" spans="1:40" s="207" customFormat="1" ht="16.5" customHeight="1" x14ac:dyDescent="0.15">
      <c r="B46" s="250" t="s">
        <v>166</v>
      </c>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row>
    <row r="47" spans="1:40" s="207" customFormat="1" ht="16.5" customHeight="1" x14ac:dyDescent="0.15">
      <c r="B47" s="19"/>
      <c r="C47" s="251" t="s">
        <v>167</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row>
    <row r="48" spans="1:40" s="207" customFormat="1" ht="16.5" customHeight="1" x14ac:dyDescent="0.15">
      <c r="B48" s="19"/>
      <c r="C48" s="251" t="s">
        <v>168</v>
      </c>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row>
    <row r="49" spans="2:40" s="207" customFormat="1" ht="16.5" customHeight="1" x14ac:dyDescent="0.15">
      <c r="C49" s="251" t="s">
        <v>164</v>
      </c>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row>
    <row r="50" spans="2:40" s="207" customFormat="1" ht="14.25" x14ac:dyDescent="0.15">
      <c r="B50" s="19"/>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row>
    <row r="51" spans="2:40" s="207" customFormat="1" ht="14.25" x14ac:dyDescent="0.15">
      <c r="AF51" s="248"/>
      <c r="AG51" s="248"/>
      <c r="AH51" s="248"/>
      <c r="AI51" s="248"/>
      <c r="AJ51" s="248"/>
      <c r="AK51" s="248"/>
      <c r="AL51" s="248"/>
      <c r="AM51" s="248"/>
      <c r="AN51" s="248"/>
    </row>
    <row r="52" spans="2:40" ht="20.100000000000001" customHeight="1" x14ac:dyDescent="0.15"/>
    <row r="53" spans="2:40" ht="20.100000000000001" customHeight="1" x14ac:dyDescent="0.15"/>
    <row r="54" spans="2:40" ht="20.100000000000001" customHeight="1" x14ac:dyDescent="0.15"/>
    <row r="55" spans="2:40" ht="20.100000000000001" customHeight="1" x14ac:dyDescent="0.15"/>
    <row r="56" spans="2:40" ht="20.100000000000001" customHeight="1" x14ac:dyDescent="0.15"/>
    <row r="57" spans="2:40" ht="20.100000000000001" customHeight="1" x14ac:dyDescent="0.15"/>
    <row r="58" spans="2:40" ht="20.100000000000001" customHeight="1" x14ac:dyDescent="0.15"/>
    <row r="59" spans="2:40" ht="20.100000000000001" customHeight="1" x14ac:dyDescent="0.15"/>
    <row r="60" spans="2:40" ht="20.100000000000001" customHeight="1" x14ac:dyDescent="0.15"/>
    <row r="61" spans="2:40" ht="20.100000000000001" customHeight="1" x14ac:dyDescent="0.15"/>
    <row r="62" spans="2:40" ht="20.100000000000001" customHeight="1" x14ac:dyDescent="0.15"/>
    <row r="63" spans="2:40" ht="20.100000000000001" customHeight="1" x14ac:dyDescent="0.15"/>
    <row r="64" spans="2:40"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sheetData>
  <mergeCells count="102">
    <mergeCell ref="B1:AN1"/>
    <mergeCell ref="G2:I2"/>
    <mergeCell ref="R2:T2"/>
    <mergeCell ref="AC2:AE2"/>
    <mergeCell ref="G3:K3"/>
    <mergeCell ref="L3:P3"/>
    <mergeCell ref="Q3:U3"/>
    <mergeCell ref="V3:AA3"/>
    <mergeCell ref="AB3:AH3"/>
    <mergeCell ref="AI3:AN3"/>
    <mergeCell ref="B4:F4"/>
    <mergeCell ref="G4:K5"/>
    <mergeCell ref="B5:F5"/>
    <mergeCell ref="AB6:AC6"/>
    <mergeCell ref="AE6:AG7"/>
    <mergeCell ref="AI6:AJ6"/>
    <mergeCell ref="B7:F7"/>
    <mergeCell ref="G7:M7"/>
    <mergeCell ref="AB7:AC7"/>
    <mergeCell ref="AI7:AJ7"/>
    <mergeCell ref="B9:F9"/>
    <mergeCell ref="D11:AL11"/>
    <mergeCell ref="B13:E15"/>
    <mergeCell ref="F13:K13"/>
    <mergeCell ref="L13:P13"/>
    <mergeCell ref="Q13:AA14"/>
    <mergeCell ref="AG13:AN15"/>
    <mergeCell ref="F14:K15"/>
    <mergeCell ref="L14:P14"/>
    <mergeCell ref="AB14:AF14"/>
    <mergeCell ref="L15:P15"/>
    <mergeCell ref="AI16:AJ16"/>
    <mergeCell ref="C17:J17"/>
    <mergeCell ref="P17:Q17"/>
    <mergeCell ref="S17:T17"/>
    <mergeCell ref="V17:W17"/>
    <mergeCell ref="AC17:AD17"/>
    <mergeCell ref="AF17:AG17"/>
    <mergeCell ref="AI17:AJ17"/>
    <mergeCell ref="AC16:AD16"/>
    <mergeCell ref="C16:J16"/>
    <mergeCell ref="P16:Q16"/>
    <mergeCell ref="S16:T16"/>
    <mergeCell ref="V16:W16"/>
    <mergeCell ref="AF16:AG16"/>
    <mergeCell ref="AI20:AJ20"/>
    <mergeCell ref="C21:J21"/>
    <mergeCell ref="P21:Q21"/>
    <mergeCell ref="S21:T21"/>
    <mergeCell ref="V21:W21"/>
    <mergeCell ref="AC21:AD21"/>
    <mergeCell ref="AF21:AG21"/>
    <mergeCell ref="AI21:AJ21"/>
    <mergeCell ref="C18:J19"/>
    <mergeCell ref="Q18:AD19"/>
    <mergeCell ref="AE18:AF19"/>
    <mergeCell ref="C20:J20"/>
    <mergeCell ref="P20:Q20"/>
    <mergeCell ref="S20:T20"/>
    <mergeCell ref="V20:W20"/>
    <mergeCell ref="AC20:AD20"/>
    <mergeCell ref="AF20:AG20"/>
    <mergeCell ref="AN22:AN23"/>
    <mergeCell ref="C23:J23"/>
    <mergeCell ref="X23:AC23"/>
    <mergeCell ref="C22:J22"/>
    <mergeCell ref="M22:U23"/>
    <mergeCell ref="V22:W23"/>
    <mergeCell ref="X22:AC22"/>
    <mergeCell ref="AD22:AE23"/>
    <mergeCell ref="AF22:AG23"/>
    <mergeCell ref="C35:I35"/>
    <mergeCell ref="AH22:AH23"/>
    <mergeCell ref="AI22:AJ23"/>
    <mergeCell ref="AK22:AK23"/>
    <mergeCell ref="AL22:AM23"/>
    <mergeCell ref="G30:H30"/>
    <mergeCell ref="J30:K30"/>
    <mergeCell ref="M30:N30"/>
    <mergeCell ref="Z31:AM31"/>
    <mergeCell ref="Z33:AJ33"/>
    <mergeCell ref="R37:S37"/>
    <mergeCell ref="U37:V37"/>
    <mergeCell ref="X37:Y37"/>
    <mergeCell ref="C50:AN50"/>
    <mergeCell ref="AF51:AN51"/>
    <mergeCell ref="A45:AN45"/>
    <mergeCell ref="AK44:AM44"/>
    <mergeCell ref="B46:AN46"/>
    <mergeCell ref="C47:AN47"/>
    <mergeCell ref="C48:AN48"/>
    <mergeCell ref="C49:AN49"/>
    <mergeCell ref="AC39:AM39"/>
    <mergeCell ref="U40:X40"/>
    <mergeCell ref="P43:T43"/>
    <mergeCell ref="V43:AB44"/>
    <mergeCell ref="AC43:AD44"/>
    <mergeCell ref="AF43:AG43"/>
    <mergeCell ref="AI43:AJ43"/>
    <mergeCell ref="AL43:AN43"/>
    <mergeCell ref="P44:T44"/>
    <mergeCell ref="AC41:AM41"/>
  </mergeCells>
  <phoneticPr fontId="1"/>
  <pageMargins left="0.70866141732283472" right="0.11811023622047245" top="0.55118110236220474" bottom="0.19685039370078741"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BQ238"/>
  <sheetViews>
    <sheetView showGridLines="0" tabSelected="1" view="pageBreakPreview" zoomScaleNormal="100" zoomScaleSheetLayoutView="100" workbookViewId="0">
      <selection activeCell="Q13" sqref="Q13:AA14"/>
    </sheetView>
  </sheetViews>
  <sheetFormatPr defaultRowHeight="13.5" x14ac:dyDescent="0.15"/>
  <cols>
    <col min="1" max="1" width="1.125" customWidth="1"/>
    <col min="2" max="40" width="2.625" customWidth="1"/>
    <col min="41" max="41" width="1.125" customWidth="1"/>
    <col min="42" max="68" width="2.625" customWidth="1"/>
    <col min="69" max="69" width="14.875" bestFit="1" customWidth="1"/>
  </cols>
  <sheetData>
    <row r="1" spans="2:69" ht="60" customHeight="1" x14ac:dyDescent="0.15">
      <c r="B1" s="391" t="s">
        <v>198</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row>
    <row r="2" spans="2:69" ht="24.95" customHeight="1" x14ac:dyDescent="0.15">
      <c r="B2" s="21" t="s">
        <v>156</v>
      </c>
      <c r="C2" s="3"/>
      <c r="D2" s="3"/>
      <c r="E2" s="238" t="s">
        <v>1</v>
      </c>
      <c r="F2" s="4"/>
      <c r="G2" s="323" t="s">
        <v>40</v>
      </c>
      <c r="H2" s="347"/>
      <c r="I2" s="348"/>
      <c r="J2" s="3" t="s">
        <v>156</v>
      </c>
      <c r="K2" s="3"/>
      <c r="L2" s="3"/>
      <c r="M2" s="3" t="s">
        <v>2</v>
      </c>
      <c r="N2" s="3"/>
      <c r="O2" s="3" t="s">
        <v>3</v>
      </c>
      <c r="P2" s="3"/>
      <c r="Q2" s="4" t="s">
        <v>4</v>
      </c>
      <c r="R2" s="323" t="s">
        <v>41</v>
      </c>
      <c r="S2" s="347"/>
      <c r="T2" s="348"/>
      <c r="U2" s="3" t="s">
        <v>156</v>
      </c>
      <c r="V2" s="3"/>
      <c r="W2" s="3"/>
      <c r="X2" s="3" t="s">
        <v>2</v>
      </c>
      <c r="Y2" s="3"/>
      <c r="Z2" s="3" t="s">
        <v>3</v>
      </c>
      <c r="AA2" s="3"/>
      <c r="AB2" s="4" t="s">
        <v>4</v>
      </c>
      <c r="AC2" s="323" t="s">
        <v>42</v>
      </c>
      <c r="AD2" s="347"/>
      <c r="AE2" s="348"/>
      <c r="AF2" s="3" t="s">
        <v>156</v>
      </c>
      <c r="AG2" s="3"/>
      <c r="AH2" s="3"/>
      <c r="AI2" s="3" t="s">
        <v>2</v>
      </c>
      <c r="AJ2" s="3"/>
      <c r="AK2" s="3" t="s">
        <v>3</v>
      </c>
      <c r="AL2" s="3"/>
      <c r="AM2" s="3" t="s">
        <v>4</v>
      </c>
      <c r="AN2" s="4"/>
      <c r="AQ2" s="240"/>
      <c r="AR2" s="240"/>
      <c r="AS2" s="240"/>
      <c r="AT2" s="240"/>
      <c r="AU2" s="240"/>
      <c r="AV2" s="240"/>
      <c r="AW2" s="240"/>
      <c r="AX2" s="240"/>
      <c r="AY2" s="240"/>
      <c r="AZ2" s="240"/>
      <c r="BA2" s="240"/>
      <c r="BB2" s="240"/>
      <c r="BC2" s="240"/>
      <c r="BD2" s="240"/>
      <c r="BE2" s="240"/>
      <c r="BF2" s="240"/>
      <c r="BG2" s="240"/>
      <c r="BH2" s="240"/>
    </row>
    <row r="3" spans="2:69" ht="20.100000000000001" customHeight="1" x14ac:dyDescent="0.15">
      <c r="B3" s="5"/>
      <c r="C3" s="6"/>
      <c r="D3" s="6"/>
      <c r="E3" s="6"/>
      <c r="F3" s="7" t="s">
        <v>5</v>
      </c>
      <c r="G3" s="323" t="s">
        <v>43</v>
      </c>
      <c r="H3" s="347"/>
      <c r="I3" s="347"/>
      <c r="J3" s="347"/>
      <c r="K3" s="348"/>
      <c r="L3" s="323" t="s">
        <v>44</v>
      </c>
      <c r="M3" s="347"/>
      <c r="N3" s="347"/>
      <c r="O3" s="347"/>
      <c r="P3" s="348"/>
      <c r="Q3" s="323" t="s">
        <v>157</v>
      </c>
      <c r="R3" s="347"/>
      <c r="S3" s="347"/>
      <c r="T3" s="347"/>
      <c r="U3" s="348"/>
      <c r="V3" s="323" t="s">
        <v>6</v>
      </c>
      <c r="W3" s="347"/>
      <c r="X3" s="347"/>
      <c r="Y3" s="347"/>
      <c r="Z3" s="347"/>
      <c r="AA3" s="348"/>
      <c r="AB3" s="323" t="s">
        <v>45</v>
      </c>
      <c r="AC3" s="347"/>
      <c r="AD3" s="347"/>
      <c r="AE3" s="347"/>
      <c r="AF3" s="347"/>
      <c r="AG3" s="347"/>
      <c r="AH3" s="348"/>
      <c r="AI3" s="323" t="s">
        <v>46</v>
      </c>
      <c r="AJ3" s="347"/>
      <c r="AK3" s="347"/>
      <c r="AL3" s="347"/>
      <c r="AM3" s="347"/>
      <c r="AN3" s="348"/>
      <c r="AQ3" s="240"/>
      <c r="AR3" s="240"/>
      <c r="AS3" s="240"/>
      <c r="AT3" s="240"/>
      <c r="AU3" s="240"/>
      <c r="AV3" s="240"/>
      <c r="AW3" s="240"/>
      <c r="AX3" s="240"/>
      <c r="AY3" s="240"/>
      <c r="AZ3" s="240"/>
      <c r="BA3" s="240"/>
      <c r="BB3" s="240"/>
      <c r="BC3" s="240"/>
      <c r="BD3" s="240"/>
      <c r="BE3" s="240"/>
      <c r="BF3" s="240"/>
      <c r="BG3" s="240"/>
      <c r="BH3" s="240"/>
    </row>
    <row r="4" spans="2:69" ht="24.95" customHeight="1" x14ac:dyDescent="0.15">
      <c r="B4" s="340" t="s">
        <v>47</v>
      </c>
      <c r="C4" s="341"/>
      <c r="D4" s="341"/>
      <c r="E4" s="341"/>
      <c r="F4" s="342"/>
      <c r="G4" s="427" t="s">
        <v>154</v>
      </c>
      <c r="H4" s="428"/>
      <c r="I4" s="428"/>
      <c r="J4" s="428"/>
      <c r="K4" s="429"/>
      <c r="L4" s="8"/>
      <c r="M4" s="9"/>
      <c r="N4" s="9"/>
      <c r="O4" s="9"/>
      <c r="P4" s="10"/>
      <c r="Q4" s="8"/>
      <c r="R4" s="9"/>
      <c r="S4" s="9"/>
      <c r="T4" s="9"/>
      <c r="U4" s="10"/>
      <c r="V4" s="8"/>
      <c r="W4" s="9"/>
      <c r="X4" s="9"/>
      <c r="Y4" s="9"/>
      <c r="Z4" s="9"/>
      <c r="AA4" s="10"/>
      <c r="AB4" s="8"/>
      <c r="AC4" s="9"/>
      <c r="AD4" s="9"/>
      <c r="AE4" s="9"/>
      <c r="AF4" s="9"/>
      <c r="AG4" s="9"/>
      <c r="AH4" s="10"/>
      <c r="AI4" s="9"/>
      <c r="AJ4" s="9"/>
      <c r="AK4" s="9"/>
      <c r="AL4" s="9"/>
      <c r="AM4" s="9"/>
      <c r="AN4" s="10"/>
      <c r="AQ4" s="240"/>
      <c r="AR4" s="240"/>
      <c r="AS4" s="240"/>
      <c r="AT4" s="240"/>
      <c r="AU4" s="240"/>
      <c r="AV4" s="240"/>
      <c r="AW4" s="240"/>
      <c r="AX4" s="240"/>
      <c r="AY4" s="240"/>
      <c r="AZ4" s="240"/>
      <c r="BA4" s="240"/>
      <c r="BB4" s="240"/>
      <c r="BC4" s="240"/>
      <c r="BD4" s="240"/>
      <c r="BE4" s="240"/>
      <c r="BF4" s="240"/>
      <c r="BG4" s="240"/>
      <c r="BH4" s="240"/>
    </row>
    <row r="5" spans="2:69" ht="24.95" customHeight="1" x14ac:dyDescent="0.15">
      <c r="B5" s="396" t="s">
        <v>48</v>
      </c>
      <c r="C5" s="382"/>
      <c r="D5" s="382"/>
      <c r="E5" s="382"/>
      <c r="F5" s="397"/>
      <c r="G5" s="430"/>
      <c r="H5" s="431"/>
      <c r="I5" s="431"/>
      <c r="J5" s="431"/>
      <c r="K5" s="432"/>
      <c r="L5" s="11"/>
      <c r="M5" s="12"/>
      <c r="N5" s="12"/>
      <c r="O5" s="12"/>
      <c r="P5" s="13"/>
      <c r="Q5" s="11"/>
      <c r="R5" s="12"/>
      <c r="S5" s="12"/>
      <c r="T5" s="12"/>
      <c r="U5" s="13"/>
      <c r="V5" s="11"/>
      <c r="W5" s="12"/>
      <c r="X5" s="12"/>
      <c r="Y5" s="12"/>
      <c r="Z5" s="12"/>
      <c r="AA5" s="13"/>
      <c r="AB5" s="11"/>
      <c r="AC5" s="12"/>
      <c r="AD5" s="12"/>
      <c r="AE5" s="12"/>
      <c r="AF5" s="12"/>
      <c r="AG5" s="12"/>
      <c r="AH5" s="13"/>
      <c r="AI5" s="12"/>
      <c r="AJ5" s="12"/>
      <c r="AK5" s="12"/>
      <c r="AL5" s="12"/>
      <c r="AM5" s="12"/>
      <c r="AN5" s="13"/>
      <c r="AQ5" s="240"/>
      <c r="AR5" s="240"/>
      <c r="AS5" s="240"/>
      <c r="AT5" s="240"/>
      <c r="AU5" s="240"/>
      <c r="AV5" s="240"/>
      <c r="AW5" s="240"/>
      <c r="AX5" s="240"/>
      <c r="AY5" s="240"/>
      <c r="AZ5" s="240"/>
      <c r="BA5" s="240"/>
      <c r="BB5" s="240"/>
      <c r="BC5" s="240"/>
      <c r="BD5" s="240"/>
      <c r="BE5" s="240"/>
      <c r="BF5" s="240"/>
      <c r="BG5" s="240"/>
      <c r="BH5" s="240"/>
    </row>
    <row r="6" spans="2:69" ht="20.100000000000001" customHeight="1" x14ac:dyDescent="0.15">
      <c r="B6" s="5"/>
      <c r="C6" s="6"/>
      <c r="D6" s="6"/>
      <c r="E6" s="6"/>
      <c r="F6" s="7" t="s">
        <v>7</v>
      </c>
      <c r="G6" s="5"/>
      <c r="H6" s="6"/>
      <c r="I6" s="6"/>
      <c r="J6" s="6"/>
      <c r="K6" s="6"/>
      <c r="L6" s="6"/>
      <c r="M6" s="7"/>
      <c r="N6" s="6"/>
      <c r="O6" s="6"/>
      <c r="P6" s="6"/>
      <c r="Q6" s="6"/>
      <c r="R6" s="6"/>
      <c r="S6" s="6"/>
      <c r="T6" s="6"/>
      <c r="U6" s="6"/>
      <c r="V6" s="6"/>
      <c r="W6" s="6"/>
      <c r="X6" s="6"/>
      <c r="Y6" s="6"/>
      <c r="Z6" s="6"/>
      <c r="AA6" s="9"/>
      <c r="AB6" s="326" t="s">
        <v>9</v>
      </c>
      <c r="AC6" s="316"/>
      <c r="AD6" s="9"/>
      <c r="AE6" s="343">
        <v>62</v>
      </c>
      <c r="AF6" s="344"/>
      <c r="AG6" s="344"/>
      <c r="AH6" s="6"/>
      <c r="AI6" s="326" t="s">
        <v>11</v>
      </c>
      <c r="AJ6" s="316"/>
      <c r="AK6" s="6"/>
      <c r="AL6" s="6"/>
      <c r="AM6" s="6"/>
      <c r="AN6" s="7"/>
    </row>
    <row r="7" spans="2:69" ht="20.100000000000001" customHeight="1" x14ac:dyDescent="0.15">
      <c r="B7" s="294" t="s">
        <v>49</v>
      </c>
      <c r="C7" s="273"/>
      <c r="D7" s="273"/>
      <c r="E7" s="273"/>
      <c r="F7" s="282"/>
      <c r="G7" s="320" t="s">
        <v>8</v>
      </c>
      <c r="H7" s="321"/>
      <c r="I7" s="321"/>
      <c r="J7" s="321"/>
      <c r="K7" s="321"/>
      <c r="L7" s="321"/>
      <c r="M7" s="322"/>
      <c r="N7" s="9"/>
      <c r="O7" s="9"/>
      <c r="P7" s="9"/>
      <c r="Q7" s="9"/>
      <c r="R7" s="9"/>
      <c r="S7" s="9"/>
      <c r="T7" s="9"/>
      <c r="U7" s="9"/>
      <c r="V7" s="9"/>
      <c r="W7" s="9"/>
      <c r="X7" s="9"/>
      <c r="Y7" s="9"/>
      <c r="Z7" s="9"/>
      <c r="AA7" s="12"/>
      <c r="AB7" s="320" t="s">
        <v>10</v>
      </c>
      <c r="AC7" s="322"/>
      <c r="AD7" s="12"/>
      <c r="AE7" s="345"/>
      <c r="AF7" s="345"/>
      <c r="AG7" s="345"/>
      <c r="AH7" s="9"/>
      <c r="AI7" s="320" t="s">
        <v>12</v>
      </c>
      <c r="AJ7" s="322"/>
      <c r="AK7" s="9"/>
      <c r="AL7" s="9"/>
      <c r="AM7" s="9"/>
      <c r="AN7" s="10"/>
    </row>
    <row r="8" spans="2:69" ht="20.100000000000001" customHeight="1" x14ac:dyDescent="0.15">
      <c r="B8" s="5"/>
      <c r="C8" s="6"/>
      <c r="D8" s="6"/>
      <c r="E8" s="6"/>
      <c r="F8" s="7" t="s">
        <v>13</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7"/>
    </row>
    <row r="9" spans="2:69" ht="20.100000000000001" customHeight="1" x14ac:dyDescent="0.15">
      <c r="B9" s="284" t="s">
        <v>50</v>
      </c>
      <c r="C9" s="303"/>
      <c r="D9" s="303"/>
      <c r="E9" s="303"/>
      <c r="F9" s="3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3"/>
    </row>
    <row r="10" spans="2:69" ht="6" customHeight="1" x14ac:dyDescent="0.15">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row>
    <row r="11" spans="2:69" ht="18.75" x14ac:dyDescent="0.15">
      <c r="C11" s="18"/>
      <c r="D11" s="313" t="s">
        <v>159</v>
      </c>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18"/>
      <c r="AN11" s="18"/>
    </row>
    <row r="12" spans="2:69" ht="6"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2:69" ht="20.100000000000001" customHeight="1" x14ac:dyDescent="0.15">
      <c r="B13" s="315" t="s">
        <v>189</v>
      </c>
      <c r="C13" s="271"/>
      <c r="D13" s="271"/>
      <c r="E13" s="316"/>
      <c r="F13" s="323" t="s">
        <v>14</v>
      </c>
      <c r="G13" s="324"/>
      <c r="H13" s="324"/>
      <c r="I13" s="324"/>
      <c r="J13" s="324"/>
      <c r="K13" s="325"/>
      <c r="L13" s="326" t="s">
        <v>15</v>
      </c>
      <c r="M13" s="271"/>
      <c r="N13" s="271"/>
      <c r="O13" s="271"/>
      <c r="P13" s="316"/>
      <c r="Q13" s="409"/>
      <c r="R13" s="373"/>
      <c r="S13" s="373"/>
      <c r="T13" s="373"/>
      <c r="U13" s="373"/>
      <c r="V13" s="373"/>
      <c r="W13" s="373"/>
      <c r="X13" s="373"/>
      <c r="Y13" s="373"/>
      <c r="Z13" s="373"/>
      <c r="AA13" s="410"/>
      <c r="AB13" s="5"/>
      <c r="AC13" s="6"/>
      <c r="AD13" s="6"/>
      <c r="AE13" s="6"/>
      <c r="AF13" s="7"/>
      <c r="AG13" s="400"/>
      <c r="AH13" s="401"/>
      <c r="AI13" s="401"/>
      <c r="AJ13" s="401"/>
      <c r="AK13" s="401"/>
      <c r="AL13" s="401"/>
      <c r="AM13" s="401"/>
      <c r="AN13" s="402"/>
      <c r="AR13" s="32"/>
      <c r="AS13" s="32"/>
      <c r="AT13" s="32"/>
      <c r="AU13" s="32"/>
      <c r="AV13" s="32"/>
      <c r="AW13" s="32"/>
      <c r="AX13" s="32"/>
      <c r="AY13" s="32"/>
      <c r="AZ13" s="32"/>
      <c r="BA13" s="32"/>
      <c r="BB13" s="32"/>
      <c r="BC13" s="32"/>
      <c r="BD13" s="32"/>
    </row>
    <row r="14" spans="2:69" ht="18.75" x14ac:dyDescent="0.15">
      <c r="B14" s="317"/>
      <c r="C14" s="318"/>
      <c r="D14" s="318"/>
      <c r="E14" s="319"/>
      <c r="F14" s="421"/>
      <c r="G14" s="422"/>
      <c r="H14" s="422"/>
      <c r="I14" s="422"/>
      <c r="J14" s="422"/>
      <c r="K14" s="423"/>
      <c r="L14" s="317" t="s">
        <v>22</v>
      </c>
      <c r="M14" s="318"/>
      <c r="N14" s="318"/>
      <c r="O14" s="318"/>
      <c r="P14" s="319"/>
      <c r="Q14" s="411"/>
      <c r="R14" s="412"/>
      <c r="S14" s="412"/>
      <c r="T14" s="412"/>
      <c r="U14" s="412"/>
      <c r="V14" s="412"/>
      <c r="W14" s="412"/>
      <c r="X14" s="412"/>
      <c r="Y14" s="412"/>
      <c r="Z14" s="412"/>
      <c r="AA14" s="413"/>
      <c r="AB14" s="317" t="s">
        <v>21</v>
      </c>
      <c r="AC14" s="318"/>
      <c r="AD14" s="318"/>
      <c r="AE14" s="318"/>
      <c r="AF14" s="319"/>
      <c r="AG14" s="403"/>
      <c r="AH14" s="404"/>
      <c r="AI14" s="404"/>
      <c r="AJ14" s="404"/>
      <c r="AK14" s="404"/>
      <c r="AL14" s="404"/>
      <c r="AM14" s="404"/>
      <c r="AN14" s="405"/>
      <c r="AR14" s="33"/>
      <c r="AS14" s="34"/>
      <c r="AT14" s="34"/>
      <c r="AU14" s="34"/>
      <c r="AV14" s="34"/>
      <c r="AW14" s="34"/>
      <c r="AY14" s="33"/>
      <c r="AZ14" s="34"/>
      <c r="BA14" s="34"/>
      <c r="BB14" s="34"/>
      <c r="BC14" s="34"/>
      <c r="BD14" s="34"/>
    </row>
    <row r="15" spans="2:69" ht="20.100000000000001" customHeight="1" x14ac:dyDescent="0.15">
      <c r="B15" s="320"/>
      <c r="C15" s="321"/>
      <c r="D15" s="321"/>
      <c r="E15" s="322"/>
      <c r="F15" s="424"/>
      <c r="G15" s="425"/>
      <c r="H15" s="425"/>
      <c r="I15" s="425"/>
      <c r="J15" s="425"/>
      <c r="K15" s="426"/>
      <c r="L15" s="320" t="s">
        <v>55</v>
      </c>
      <c r="M15" s="321"/>
      <c r="N15" s="321"/>
      <c r="O15" s="321"/>
      <c r="P15" s="322"/>
      <c r="Q15" s="231" t="s">
        <v>19</v>
      </c>
      <c r="R15" s="230"/>
      <c r="S15" s="200" t="s">
        <v>20</v>
      </c>
      <c r="T15" s="200" t="s">
        <v>0</v>
      </c>
      <c r="U15" s="201"/>
      <c r="V15" s="202"/>
      <c r="W15" s="12" t="s">
        <v>2</v>
      </c>
      <c r="X15" s="202"/>
      <c r="Y15" s="12" t="s">
        <v>3</v>
      </c>
      <c r="Z15" s="202"/>
      <c r="AA15" s="12" t="s">
        <v>4</v>
      </c>
      <c r="AB15" s="11"/>
      <c r="AC15" s="12"/>
      <c r="AD15" s="12"/>
      <c r="AE15" s="12"/>
      <c r="AF15" s="13"/>
      <c r="AG15" s="406"/>
      <c r="AH15" s="407"/>
      <c r="AI15" s="407"/>
      <c r="AJ15" s="407"/>
      <c r="AK15" s="407"/>
      <c r="AL15" s="407"/>
      <c r="AM15" s="407"/>
      <c r="AN15" s="408"/>
      <c r="AR15" s="34"/>
      <c r="AS15" s="34"/>
      <c r="AT15" s="34"/>
      <c r="AU15" s="34"/>
      <c r="AV15" s="34"/>
      <c r="AW15" s="34"/>
      <c r="AY15" s="34"/>
      <c r="AZ15" s="34"/>
      <c r="BA15" s="34"/>
      <c r="BB15" s="34"/>
      <c r="BC15" s="34"/>
      <c r="BD15" s="34"/>
    </row>
    <row r="16" spans="2:69" ht="20.25" customHeight="1" x14ac:dyDescent="0.15">
      <c r="B16" s="5"/>
      <c r="C16" s="380" t="s">
        <v>16</v>
      </c>
      <c r="D16" s="381"/>
      <c r="E16" s="381"/>
      <c r="F16" s="381"/>
      <c r="G16" s="381"/>
      <c r="H16" s="381"/>
      <c r="I16" s="381"/>
      <c r="J16" s="381"/>
      <c r="K16" s="7"/>
      <c r="L16" s="5"/>
      <c r="M16" s="6"/>
      <c r="N16" s="6" t="s">
        <v>156</v>
      </c>
      <c r="O16" s="6"/>
      <c r="P16" s="417"/>
      <c r="Q16" s="418"/>
      <c r="R16" s="6" t="s">
        <v>2</v>
      </c>
      <c r="S16" s="373"/>
      <c r="T16" s="398"/>
      <c r="U16" s="6" t="s">
        <v>3</v>
      </c>
      <c r="V16" s="373"/>
      <c r="W16" s="398"/>
      <c r="X16" s="6" t="s">
        <v>23</v>
      </c>
      <c r="Y16" s="6"/>
      <c r="Z16" s="6"/>
      <c r="AA16" s="6" t="s">
        <v>156</v>
      </c>
      <c r="AB16" s="6"/>
      <c r="AC16" s="373"/>
      <c r="AD16" s="398"/>
      <c r="AE16" s="6" t="s">
        <v>2</v>
      </c>
      <c r="AF16" s="373"/>
      <c r="AG16" s="398"/>
      <c r="AH16" s="6" t="s">
        <v>3</v>
      </c>
      <c r="AI16" s="373"/>
      <c r="AJ16" s="398"/>
      <c r="AK16" s="6" t="s">
        <v>24</v>
      </c>
      <c r="AL16" s="6"/>
      <c r="AM16" s="6"/>
      <c r="AN16" s="7"/>
      <c r="BQ16" s="31"/>
    </row>
    <row r="17" spans="2:56" ht="20.25" customHeight="1" x14ac:dyDescent="0.15">
      <c r="B17" s="11"/>
      <c r="C17" s="382" t="s">
        <v>17</v>
      </c>
      <c r="D17" s="383"/>
      <c r="E17" s="383"/>
      <c r="F17" s="383"/>
      <c r="G17" s="383"/>
      <c r="H17" s="383"/>
      <c r="I17" s="383"/>
      <c r="J17" s="383"/>
      <c r="K17" s="13"/>
      <c r="L17" s="11"/>
      <c r="M17" s="15" t="s">
        <v>25</v>
      </c>
      <c r="N17" s="12" t="s">
        <v>156</v>
      </c>
      <c r="O17" s="12"/>
      <c r="P17" s="374"/>
      <c r="Q17" s="414"/>
      <c r="R17" s="12" t="s">
        <v>2</v>
      </c>
      <c r="S17" s="374"/>
      <c r="T17" s="414"/>
      <c r="U17" s="12" t="s">
        <v>3</v>
      </c>
      <c r="V17" s="374"/>
      <c r="W17" s="414"/>
      <c r="X17" s="12" t="s">
        <v>23</v>
      </c>
      <c r="Y17" s="12"/>
      <c r="Z17" s="12"/>
      <c r="AA17" s="12" t="s">
        <v>156</v>
      </c>
      <c r="AB17" s="12"/>
      <c r="AC17" s="374"/>
      <c r="AD17" s="414"/>
      <c r="AE17" s="12" t="s">
        <v>2</v>
      </c>
      <c r="AF17" s="374"/>
      <c r="AG17" s="414"/>
      <c r="AH17" s="12" t="s">
        <v>3</v>
      </c>
      <c r="AI17" s="374"/>
      <c r="AJ17" s="414"/>
      <c r="AK17" s="12" t="s">
        <v>56</v>
      </c>
      <c r="AL17" s="12"/>
      <c r="AM17" s="12"/>
      <c r="AN17" s="13"/>
    </row>
    <row r="18" spans="2:56" ht="20.25" customHeight="1" x14ac:dyDescent="0.15">
      <c r="B18" s="5"/>
      <c r="C18" s="299" t="s">
        <v>186</v>
      </c>
      <c r="D18" s="287"/>
      <c r="E18" s="287"/>
      <c r="F18" s="287"/>
      <c r="G18" s="287"/>
      <c r="H18" s="287"/>
      <c r="I18" s="287"/>
      <c r="J18" s="287"/>
      <c r="K18" s="7"/>
      <c r="L18" s="5"/>
      <c r="M18" s="6"/>
      <c r="N18" s="6"/>
      <c r="O18" s="6"/>
      <c r="P18" s="6"/>
      <c r="Q18" s="419"/>
      <c r="R18" s="419"/>
      <c r="S18" s="419"/>
      <c r="T18" s="419"/>
      <c r="U18" s="419"/>
      <c r="V18" s="419"/>
      <c r="W18" s="419"/>
      <c r="X18" s="419"/>
      <c r="Y18" s="419"/>
      <c r="Z18" s="419"/>
      <c r="AA18" s="419"/>
      <c r="AB18" s="419"/>
      <c r="AC18" s="419"/>
      <c r="AD18" s="419"/>
      <c r="AE18" s="302" t="s">
        <v>27</v>
      </c>
      <c r="AF18" s="302"/>
      <c r="AG18" s="6"/>
      <c r="AH18" s="6"/>
      <c r="AI18" s="6"/>
      <c r="AJ18" s="6"/>
      <c r="AK18" s="6"/>
      <c r="AL18" s="6"/>
      <c r="AM18" s="6"/>
      <c r="AN18" s="7"/>
    </row>
    <row r="19" spans="2:56" ht="20.25" customHeight="1" x14ac:dyDescent="0.15">
      <c r="B19" s="11"/>
      <c r="C19" s="283"/>
      <c r="D19" s="283"/>
      <c r="E19" s="283"/>
      <c r="F19" s="283"/>
      <c r="G19" s="283"/>
      <c r="H19" s="283"/>
      <c r="I19" s="283"/>
      <c r="J19" s="283"/>
      <c r="K19" s="13"/>
      <c r="L19" s="11"/>
      <c r="M19" s="12"/>
      <c r="N19" s="12"/>
      <c r="O19" s="12"/>
      <c r="P19" s="12"/>
      <c r="Q19" s="420"/>
      <c r="R19" s="420"/>
      <c r="S19" s="420"/>
      <c r="T19" s="420"/>
      <c r="U19" s="420"/>
      <c r="V19" s="420"/>
      <c r="W19" s="420"/>
      <c r="X19" s="420"/>
      <c r="Y19" s="420"/>
      <c r="Z19" s="420"/>
      <c r="AA19" s="420"/>
      <c r="AB19" s="420"/>
      <c r="AC19" s="420"/>
      <c r="AD19" s="420"/>
      <c r="AE19" s="303"/>
      <c r="AF19" s="303"/>
      <c r="AG19" s="12"/>
      <c r="AH19" s="12"/>
      <c r="AI19" s="12"/>
      <c r="AJ19" s="12"/>
      <c r="AK19" s="12"/>
      <c r="AL19" s="12"/>
      <c r="AM19" s="12"/>
      <c r="AN19" s="13"/>
    </row>
    <row r="20" spans="2:56" ht="20.25" customHeight="1" x14ac:dyDescent="0.15">
      <c r="B20" s="5"/>
      <c r="C20" s="380" t="s">
        <v>187</v>
      </c>
      <c r="D20" s="381"/>
      <c r="E20" s="381"/>
      <c r="F20" s="381"/>
      <c r="G20" s="381"/>
      <c r="H20" s="381"/>
      <c r="I20" s="381"/>
      <c r="J20" s="381"/>
      <c r="K20" s="7"/>
      <c r="L20" s="5"/>
      <c r="M20" s="6"/>
      <c r="N20" s="6" t="s">
        <v>156</v>
      </c>
      <c r="O20" s="6"/>
      <c r="P20" s="377" t="str">
        <f>IF(P16="","",P16)</f>
        <v/>
      </c>
      <c r="Q20" s="378"/>
      <c r="R20" s="197" t="s">
        <v>2</v>
      </c>
      <c r="S20" s="379" t="str">
        <f>IF(S16="","",S16)</f>
        <v/>
      </c>
      <c r="T20" s="378"/>
      <c r="U20" s="197" t="s">
        <v>3</v>
      </c>
      <c r="V20" s="379" t="str">
        <f>IF(V16="","",V16)</f>
        <v/>
      </c>
      <c r="W20" s="378"/>
      <c r="X20" s="197" t="s">
        <v>23</v>
      </c>
      <c r="Y20" s="197"/>
      <c r="Z20" s="197"/>
      <c r="AA20" s="197" t="s">
        <v>156</v>
      </c>
      <c r="AB20" s="197"/>
      <c r="AC20" s="415" t="str">
        <f>IF(AC16="","",YEAR(Sheet3!G21)-2019+1)</f>
        <v/>
      </c>
      <c r="AD20" s="416"/>
      <c r="AE20" s="197" t="s">
        <v>2</v>
      </c>
      <c r="AF20" s="379" t="str">
        <f>IF(AF16="","",MONTH(Sheet3!G21))</f>
        <v/>
      </c>
      <c r="AG20" s="378"/>
      <c r="AH20" s="197" t="s">
        <v>3</v>
      </c>
      <c r="AI20" s="379" t="str">
        <f>IF(AI16="","",DAY(Sheet3!G21))</f>
        <v/>
      </c>
      <c r="AJ20" s="378"/>
      <c r="AK20" s="6" t="s">
        <v>24</v>
      </c>
      <c r="AL20" s="6"/>
      <c r="AM20" s="6"/>
      <c r="AN20" s="7"/>
      <c r="AR20" s="399" t="s">
        <v>180</v>
      </c>
      <c r="AS20" s="399"/>
      <c r="AT20" s="399"/>
      <c r="AU20" s="399"/>
      <c r="AV20" s="399"/>
      <c r="AW20" s="399"/>
      <c r="AX20" s="399"/>
      <c r="AY20" s="399"/>
      <c r="AZ20" s="399"/>
      <c r="BA20" s="399"/>
      <c r="BB20" s="399"/>
      <c r="BC20" s="399"/>
      <c r="BD20" s="399"/>
    </row>
    <row r="21" spans="2:56" ht="20.25" customHeight="1" x14ac:dyDescent="0.15">
      <c r="B21" s="11"/>
      <c r="C21" s="382" t="s">
        <v>17</v>
      </c>
      <c r="D21" s="383"/>
      <c r="E21" s="383"/>
      <c r="F21" s="383"/>
      <c r="G21" s="383"/>
      <c r="H21" s="383"/>
      <c r="I21" s="383"/>
      <c r="J21" s="383"/>
      <c r="K21" s="13"/>
      <c r="L21" s="235"/>
      <c r="M21" s="236" t="s">
        <v>25</v>
      </c>
      <c r="N21" s="233" t="s">
        <v>156</v>
      </c>
      <c r="O21" s="233"/>
      <c r="P21" s="351" t="str">
        <f>IF(P17="","",P17)</f>
        <v/>
      </c>
      <c r="Q21" s="352"/>
      <c r="R21" s="237" t="s">
        <v>2</v>
      </c>
      <c r="S21" s="351" t="str">
        <f>IF(S17="","",S17)</f>
        <v/>
      </c>
      <c r="T21" s="352"/>
      <c r="U21" s="237" t="s">
        <v>3</v>
      </c>
      <c r="V21" s="351" t="str">
        <f>IF(V17="","",V17)</f>
        <v/>
      </c>
      <c r="W21" s="352"/>
      <c r="X21" s="237" t="s">
        <v>23</v>
      </c>
      <c r="Y21" s="237"/>
      <c r="Z21" s="237"/>
      <c r="AA21" s="237" t="s">
        <v>156</v>
      </c>
      <c r="AB21" s="237"/>
      <c r="AC21" s="351" t="str">
        <f>IF(AC17="","",AC17)</f>
        <v/>
      </c>
      <c r="AD21" s="352"/>
      <c r="AE21" s="237" t="s">
        <v>2</v>
      </c>
      <c r="AF21" s="351" t="str">
        <f>IF(AF17="","",AF17)</f>
        <v/>
      </c>
      <c r="AG21" s="352"/>
      <c r="AH21" s="237" t="s">
        <v>3</v>
      </c>
      <c r="AI21" s="351" t="str">
        <f>IF(AI17="","",AI17)</f>
        <v/>
      </c>
      <c r="AJ21" s="352"/>
      <c r="AK21" s="233" t="s">
        <v>56</v>
      </c>
      <c r="AL21" s="233"/>
      <c r="AM21" s="233"/>
      <c r="AN21" s="234"/>
      <c r="AR21" s="399"/>
      <c r="AS21" s="399"/>
      <c r="AT21" s="399"/>
      <c r="AU21" s="399"/>
      <c r="AV21" s="399"/>
      <c r="AW21" s="399"/>
      <c r="AX21" s="399"/>
      <c r="AY21" s="399"/>
      <c r="AZ21" s="399"/>
      <c r="BA21" s="399"/>
      <c r="BB21" s="399"/>
      <c r="BC21" s="399"/>
      <c r="BD21" s="399"/>
    </row>
    <row r="22" spans="2:56" ht="20.25" customHeight="1" x14ac:dyDescent="0.15">
      <c r="B22" s="8"/>
      <c r="C22" s="380" t="s">
        <v>188</v>
      </c>
      <c r="D22" s="381"/>
      <c r="E22" s="381"/>
      <c r="F22" s="381"/>
      <c r="G22" s="381"/>
      <c r="H22" s="381"/>
      <c r="I22" s="381"/>
      <c r="J22" s="381"/>
      <c r="K22" s="10"/>
      <c r="L22" s="5"/>
      <c r="M22" s="358"/>
      <c r="N22" s="359"/>
      <c r="O22" s="359"/>
      <c r="P22" s="359"/>
      <c r="Q22" s="359"/>
      <c r="R22" s="359"/>
      <c r="S22" s="359"/>
      <c r="T22" s="359"/>
      <c r="U22" s="359"/>
      <c r="V22" s="272" t="s">
        <v>27</v>
      </c>
      <c r="W22" s="281"/>
      <c r="X22" s="290" t="s">
        <v>53</v>
      </c>
      <c r="Y22" s="291"/>
      <c r="Z22" s="291"/>
      <c r="AA22" s="291"/>
      <c r="AB22" s="291"/>
      <c r="AC22" s="292"/>
      <c r="AD22" s="293" t="s">
        <v>156</v>
      </c>
      <c r="AE22" s="272"/>
      <c r="AF22" s="373"/>
      <c r="AG22" s="373"/>
      <c r="AH22" s="272" t="s">
        <v>2</v>
      </c>
      <c r="AI22" s="373"/>
      <c r="AJ22" s="373"/>
      <c r="AK22" s="276" t="s">
        <v>3</v>
      </c>
      <c r="AL22" s="373"/>
      <c r="AM22" s="373"/>
      <c r="AN22" s="281" t="s">
        <v>4</v>
      </c>
      <c r="AR22" s="399"/>
      <c r="AS22" s="399"/>
      <c r="AT22" s="399"/>
      <c r="AU22" s="399"/>
      <c r="AV22" s="399"/>
      <c r="AW22" s="399"/>
      <c r="AX22" s="399"/>
      <c r="AY22" s="399"/>
      <c r="AZ22" s="399"/>
      <c r="BA22" s="399"/>
      <c r="BB22" s="399"/>
      <c r="BC22" s="399"/>
      <c r="BD22" s="399"/>
    </row>
    <row r="23" spans="2:56" ht="20.25" customHeight="1" x14ac:dyDescent="0.15">
      <c r="B23" s="11"/>
      <c r="C23" s="382" t="s">
        <v>191</v>
      </c>
      <c r="D23" s="383"/>
      <c r="E23" s="383"/>
      <c r="F23" s="383"/>
      <c r="G23" s="383"/>
      <c r="H23" s="383"/>
      <c r="I23" s="383"/>
      <c r="J23" s="383"/>
      <c r="K23" s="13"/>
      <c r="L23" s="11"/>
      <c r="M23" s="360"/>
      <c r="N23" s="360"/>
      <c r="O23" s="360"/>
      <c r="P23" s="360"/>
      <c r="Q23" s="360"/>
      <c r="R23" s="360"/>
      <c r="S23" s="360"/>
      <c r="T23" s="360"/>
      <c r="U23" s="360"/>
      <c r="V23" s="273"/>
      <c r="W23" s="282"/>
      <c r="X23" s="284" t="s">
        <v>54</v>
      </c>
      <c r="Y23" s="285"/>
      <c r="Z23" s="285"/>
      <c r="AA23" s="285"/>
      <c r="AB23" s="285"/>
      <c r="AC23" s="286"/>
      <c r="AD23" s="294"/>
      <c r="AE23" s="273"/>
      <c r="AF23" s="374"/>
      <c r="AG23" s="374"/>
      <c r="AH23" s="273"/>
      <c r="AI23" s="374"/>
      <c r="AJ23" s="374"/>
      <c r="AK23" s="277"/>
      <c r="AL23" s="374"/>
      <c r="AM23" s="374"/>
      <c r="AN23" s="282"/>
      <c r="AR23" s="399"/>
      <c r="AS23" s="399"/>
      <c r="AT23" s="399"/>
      <c r="AU23" s="399"/>
      <c r="AV23" s="399"/>
      <c r="AW23" s="399"/>
      <c r="AX23" s="399"/>
      <c r="AY23" s="399"/>
      <c r="AZ23" s="399"/>
      <c r="BA23" s="399"/>
      <c r="BB23" s="399"/>
      <c r="BC23" s="399"/>
      <c r="BD23" s="399"/>
    </row>
    <row r="24" spans="2:56" x14ac:dyDescent="0.15">
      <c r="B24" s="5"/>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7"/>
    </row>
    <row r="25" spans="2:56" ht="18" customHeight="1" x14ac:dyDescent="0.15">
      <c r="B25" s="8"/>
      <c r="C25" s="9" t="s">
        <v>161</v>
      </c>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10"/>
    </row>
    <row r="26" spans="2:56" ht="18" customHeight="1" x14ac:dyDescent="0.15">
      <c r="B26" s="8"/>
      <c r="C26" s="9" t="s">
        <v>162</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10"/>
    </row>
    <row r="27" spans="2:56" x14ac:dyDescent="0.15">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10"/>
    </row>
    <row r="28" spans="2:56" x14ac:dyDescent="0.15">
      <c r="B28" s="8"/>
      <c r="C28" s="9"/>
      <c r="D28" s="9" t="s">
        <v>28</v>
      </c>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10"/>
    </row>
    <row r="29" spans="2:56" x14ac:dyDescent="0.15">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10"/>
    </row>
    <row r="30" spans="2:56" ht="14.25" x14ac:dyDescent="0.15">
      <c r="B30" s="8"/>
      <c r="C30" s="9"/>
      <c r="D30" s="9"/>
      <c r="E30" s="9" t="s">
        <v>156</v>
      </c>
      <c r="F30" s="9"/>
      <c r="G30" s="353"/>
      <c r="H30" s="354"/>
      <c r="I30" s="9" t="s">
        <v>2</v>
      </c>
      <c r="J30" s="353"/>
      <c r="K30" s="354"/>
      <c r="L30" s="9" t="s">
        <v>3</v>
      </c>
      <c r="M30" s="355"/>
      <c r="N30" s="356"/>
      <c r="O30" s="9" t="s">
        <v>4</v>
      </c>
      <c r="P30" s="9"/>
      <c r="Q30" s="9"/>
      <c r="R30" s="9"/>
      <c r="S30" s="9"/>
      <c r="T30" s="9"/>
      <c r="U30" s="9"/>
      <c r="V30" s="9"/>
      <c r="W30" s="9"/>
      <c r="X30" s="9"/>
      <c r="Y30" s="9"/>
      <c r="Z30" s="9"/>
      <c r="AA30" s="9"/>
      <c r="AB30" s="9"/>
      <c r="AC30" s="9"/>
      <c r="AD30" s="9"/>
      <c r="AE30" s="9"/>
      <c r="AF30" s="9"/>
      <c r="AG30" s="9"/>
      <c r="AH30" s="9"/>
      <c r="AI30" s="9"/>
      <c r="AJ30" s="9"/>
      <c r="AK30" s="9"/>
      <c r="AL30" s="9"/>
      <c r="AM30" s="9"/>
      <c r="AN30" s="10"/>
    </row>
    <row r="31" spans="2:56" ht="20.100000000000001" customHeight="1" x14ac:dyDescent="0.15">
      <c r="B31" s="8"/>
      <c r="C31" s="9"/>
      <c r="D31" s="9"/>
      <c r="E31" s="9"/>
      <c r="F31" s="9"/>
      <c r="G31" s="9"/>
      <c r="H31" s="9"/>
      <c r="I31" s="9"/>
      <c r="J31" s="9"/>
      <c r="K31" s="9"/>
      <c r="L31" s="9"/>
      <c r="M31" s="9"/>
      <c r="N31" s="9"/>
      <c r="O31" s="9"/>
      <c r="P31" s="9"/>
      <c r="Q31" s="9"/>
      <c r="R31" s="9"/>
      <c r="S31" s="9"/>
      <c r="T31" s="9"/>
      <c r="U31" s="9"/>
      <c r="V31" s="9"/>
      <c r="W31" s="9" t="s">
        <v>30</v>
      </c>
      <c r="X31" s="9"/>
      <c r="Y31" s="9"/>
      <c r="Z31" s="349"/>
      <c r="AA31" s="350"/>
      <c r="AB31" s="350"/>
      <c r="AC31" s="350"/>
      <c r="AD31" s="350"/>
      <c r="AE31" s="350"/>
      <c r="AF31" s="350"/>
      <c r="AG31" s="350"/>
      <c r="AH31" s="350"/>
      <c r="AI31" s="350"/>
      <c r="AJ31" s="350"/>
      <c r="AK31" s="350"/>
      <c r="AL31" s="350"/>
      <c r="AM31" s="350"/>
      <c r="AN31" s="10"/>
    </row>
    <row r="32" spans="2:56" x14ac:dyDescent="0.15">
      <c r="B32" s="8"/>
      <c r="C32" s="9"/>
      <c r="D32" s="9"/>
      <c r="E32" s="9"/>
      <c r="F32" s="9"/>
      <c r="G32" s="9"/>
      <c r="H32" s="9"/>
      <c r="I32" s="9"/>
      <c r="J32" s="9"/>
      <c r="K32" s="9"/>
      <c r="L32" s="9"/>
      <c r="M32" s="9"/>
      <c r="N32" s="9"/>
      <c r="O32" s="9"/>
      <c r="P32" s="9"/>
      <c r="Q32" s="9"/>
      <c r="R32" s="9"/>
      <c r="S32" s="9" t="s">
        <v>29</v>
      </c>
      <c r="T32" s="9"/>
      <c r="U32" s="9"/>
      <c r="V32" s="9"/>
      <c r="W32" s="9"/>
      <c r="X32" s="9"/>
      <c r="Y32" s="9"/>
      <c r="Z32" s="9"/>
      <c r="AA32" s="9"/>
      <c r="AB32" s="9"/>
      <c r="AC32" s="9"/>
      <c r="AD32" s="9"/>
      <c r="AE32" s="9"/>
      <c r="AF32" s="9"/>
      <c r="AG32" s="9"/>
      <c r="AH32" s="9"/>
      <c r="AI32" s="9"/>
      <c r="AJ32" s="9"/>
      <c r="AK32" s="9"/>
      <c r="AL32" s="9"/>
      <c r="AM32" s="9"/>
      <c r="AN32" s="10"/>
    </row>
    <row r="33" spans="2:40" ht="20.100000000000001" customHeight="1" x14ac:dyDescent="0.15">
      <c r="B33" s="8"/>
      <c r="C33" s="9"/>
      <c r="D33" s="9"/>
      <c r="E33" s="9"/>
      <c r="F33" s="9"/>
      <c r="G33" s="9"/>
      <c r="H33" s="9"/>
      <c r="I33" s="9"/>
      <c r="J33" s="9"/>
      <c r="K33" s="9"/>
      <c r="L33" s="9"/>
      <c r="M33" s="9"/>
      <c r="N33" s="9"/>
      <c r="O33" s="9"/>
      <c r="P33" s="9"/>
      <c r="Q33" s="9"/>
      <c r="R33" s="9"/>
      <c r="S33" s="9"/>
      <c r="T33" s="9"/>
      <c r="U33" s="9"/>
      <c r="V33" s="9"/>
      <c r="W33" s="9" t="s">
        <v>31</v>
      </c>
      <c r="X33" s="9"/>
      <c r="Y33" s="9"/>
      <c r="Z33" s="355"/>
      <c r="AA33" s="357"/>
      <c r="AB33" s="357"/>
      <c r="AC33" s="357"/>
      <c r="AD33" s="357"/>
      <c r="AE33" s="357"/>
      <c r="AF33" s="357"/>
      <c r="AG33" s="357"/>
      <c r="AH33" s="357"/>
      <c r="AI33" s="357"/>
      <c r="AJ33" s="357"/>
      <c r="AK33" s="9"/>
      <c r="AL33" s="9"/>
      <c r="AM33" s="9"/>
      <c r="AN33" s="10"/>
    </row>
    <row r="34" spans="2:40" ht="10.5" customHeight="1" x14ac:dyDescent="0.15">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row>
    <row r="35" spans="2:40" ht="20.100000000000001" customHeight="1" x14ac:dyDescent="0.15">
      <c r="B35" s="5"/>
      <c r="C35" s="271" t="s">
        <v>192</v>
      </c>
      <c r="D35" s="271"/>
      <c r="E35" s="271"/>
      <c r="F35" s="271"/>
      <c r="G35" s="271"/>
      <c r="H35" s="271"/>
      <c r="I35" s="271"/>
      <c r="J35" s="7"/>
      <c r="K35" s="6"/>
      <c r="L35" s="23" t="s">
        <v>32</v>
      </c>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7"/>
    </row>
    <row r="36" spans="2:40" ht="15" customHeight="1" x14ac:dyDescent="0.15">
      <c r="B36" s="8"/>
      <c r="C36" s="390" t="s">
        <v>190</v>
      </c>
      <c r="D36" s="390"/>
      <c r="E36" s="390"/>
      <c r="F36" s="390"/>
      <c r="G36" s="390"/>
      <c r="H36" s="390"/>
      <c r="I36" s="390"/>
      <c r="J36" s="10"/>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10"/>
    </row>
    <row r="37" spans="2:40" ht="20.100000000000001" customHeight="1" x14ac:dyDescent="0.15">
      <c r="B37" s="8"/>
      <c r="C37" s="390"/>
      <c r="D37" s="390"/>
      <c r="E37" s="390"/>
      <c r="F37" s="390"/>
      <c r="G37" s="390"/>
      <c r="H37" s="390"/>
      <c r="I37" s="390"/>
      <c r="J37" s="10"/>
      <c r="K37" s="9"/>
      <c r="L37" s="9"/>
      <c r="M37" s="9"/>
      <c r="N37" s="9"/>
      <c r="O37" s="9"/>
      <c r="P37" s="9" t="s">
        <v>156</v>
      </c>
      <c r="Q37" s="9"/>
      <c r="R37" s="19"/>
      <c r="S37" s="19"/>
      <c r="T37" s="9" t="s">
        <v>2</v>
      </c>
      <c r="U37" s="19"/>
      <c r="V37" s="19"/>
      <c r="W37" s="9" t="s">
        <v>3</v>
      </c>
      <c r="X37" s="19"/>
      <c r="Y37" s="19"/>
      <c r="Z37" s="9" t="s">
        <v>4</v>
      </c>
      <c r="AA37" s="9"/>
      <c r="AB37" s="9"/>
      <c r="AC37" s="9"/>
      <c r="AD37" s="9"/>
      <c r="AE37" s="9"/>
      <c r="AF37" s="9"/>
      <c r="AG37" s="9"/>
      <c r="AH37" s="9"/>
      <c r="AI37" s="9"/>
      <c r="AJ37" s="9"/>
      <c r="AK37" s="9"/>
      <c r="AL37" s="9"/>
      <c r="AM37" s="9"/>
      <c r="AN37" s="10"/>
    </row>
    <row r="38" spans="2:40" ht="15" customHeight="1" x14ac:dyDescent="0.15">
      <c r="B38" s="8"/>
      <c r="C38" s="390"/>
      <c r="D38" s="390"/>
      <c r="E38" s="390"/>
      <c r="F38" s="390"/>
      <c r="G38" s="390"/>
      <c r="H38" s="390"/>
      <c r="I38" s="390"/>
      <c r="J38" s="10"/>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10"/>
    </row>
    <row r="39" spans="2:40" ht="20.100000000000001" customHeight="1" x14ac:dyDescent="0.15">
      <c r="B39" s="8"/>
      <c r="C39" s="390"/>
      <c r="D39" s="390"/>
      <c r="E39" s="390"/>
      <c r="F39" s="390"/>
      <c r="G39" s="390"/>
      <c r="H39" s="390"/>
      <c r="I39" s="390"/>
      <c r="J39" s="10"/>
      <c r="K39" s="9"/>
      <c r="L39" s="9"/>
      <c r="M39" s="9"/>
      <c r="N39" s="9"/>
      <c r="O39" s="9"/>
      <c r="P39" s="9"/>
      <c r="Q39" s="9"/>
      <c r="R39" s="9"/>
      <c r="S39" s="9"/>
      <c r="T39" s="9"/>
      <c r="U39" s="9"/>
      <c r="V39" s="9"/>
      <c r="W39" s="9"/>
      <c r="X39" s="9"/>
      <c r="Y39" s="9"/>
      <c r="Z39" s="9" t="s">
        <v>33</v>
      </c>
      <c r="AA39" s="9"/>
      <c r="AB39" s="9"/>
      <c r="AC39" s="362"/>
      <c r="AD39" s="363"/>
      <c r="AE39" s="363"/>
      <c r="AF39" s="363"/>
      <c r="AG39" s="363"/>
      <c r="AH39" s="363"/>
      <c r="AI39" s="363"/>
      <c r="AJ39" s="363"/>
      <c r="AK39" s="363"/>
      <c r="AL39" s="363"/>
      <c r="AM39" s="363"/>
      <c r="AN39" s="10"/>
    </row>
    <row r="40" spans="2:40" ht="13.5" customHeight="1" x14ac:dyDescent="0.15">
      <c r="B40" s="8"/>
      <c r="C40" s="390"/>
      <c r="D40" s="390"/>
      <c r="E40" s="390"/>
      <c r="F40" s="390"/>
      <c r="G40" s="390"/>
      <c r="H40" s="390"/>
      <c r="I40" s="390"/>
      <c r="J40" s="10"/>
      <c r="K40" s="9"/>
      <c r="L40" s="9"/>
      <c r="M40" s="9"/>
      <c r="N40" s="9"/>
      <c r="O40" s="9"/>
      <c r="P40" s="9"/>
      <c r="Q40" s="9"/>
      <c r="R40" s="9"/>
      <c r="S40" s="9"/>
      <c r="T40" s="9"/>
      <c r="U40" s="253" t="s">
        <v>51</v>
      </c>
      <c r="V40" s="254"/>
      <c r="W40" s="254"/>
      <c r="X40" s="254"/>
      <c r="Y40" s="9"/>
      <c r="Z40" s="9"/>
      <c r="AA40" s="9"/>
      <c r="AB40" s="9"/>
      <c r="AC40" s="9"/>
      <c r="AD40" s="9"/>
      <c r="AE40" s="9"/>
      <c r="AF40" s="9"/>
      <c r="AG40" s="9"/>
      <c r="AH40" s="9"/>
      <c r="AI40" s="9"/>
      <c r="AJ40" s="9"/>
      <c r="AN40" s="10"/>
    </row>
    <row r="41" spans="2:40" ht="20.100000000000001" customHeight="1" x14ac:dyDescent="0.15">
      <c r="B41" s="8"/>
      <c r="C41" s="390"/>
      <c r="D41" s="390"/>
      <c r="E41" s="390"/>
      <c r="F41" s="390"/>
      <c r="G41" s="390"/>
      <c r="H41" s="390"/>
      <c r="I41" s="390"/>
      <c r="J41" s="10"/>
      <c r="K41" s="9"/>
      <c r="L41" s="9"/>
      <c r="M41" s="9"/>
      <c r="N41" s="9"/>
      <c r="O41" s="9"/>
      <c r="P41" s="9"/>
      <c r="Q41" s="9"/>
      <c r="R41" s="9"/>
      <c r="S41" s="9"/>
      <c r="T41" s="9"/>
      <c r="U41" s="9"/>
      <c r="V41" s="9"/>
      <c r="W41" s="9"/>
      <c r="X41" s="9"/>
      <c r="Y41" s="9"/>
      <c r="Z41" s="9" t="s">
        <v>31</v>
      </c>
      <c r="AA41" s="9"/>
      <c r="AB41" s="9"/>
      <c r="AC41" s="361"/>
      <c r="AD41" s="361"/>
      <c r="AE41" s="361"/>
      <c r="AF41" s="361"/>
      <c r="AG41" s="361"/>
      <c r="AH41" s="361"/>
      <c r="AI41" s="361"/>
      <c r="AJ41" s="361"/>
      <c r="AK41" s="361"/>
      <c r="AL41" s="361"/>
      <c r="AM41" s="361"/>
      <c r="AN41" s="10"/>
    </row>
    <row r="42" spans="2:40" ht="12" customHeight="1" x14ac:dyDescent="0.15">
      <c r="B42" s="11"/>
      <c r="C42" s="12"/>
      <c r="D42" s="12"/>
      <c r="E42" s="12"/>
      <c r="F42" s="12"/>
      <c r="G42" s="12"/>
      <c r="H42" s="12"/>
      <c r="I42" s="12"/>
      <c r="J42" s="13"/>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row>
    <row r="43" spans="2:40" ht="16.5" customHeight="1" x14ac:dyDescent="0.15">
      <c r="B43" s="384"/>
      <c r="C43" s="384"/>
      <c r="D43" s="384"/>
      <c r="E43" s="384"/>
      <c r="F43" s="384"/>
      <c r="G43" s="384"/>
      <c r="H43" s="384"/>
      <c r="I43" s="384"/>
      <c r="J43" s="384"/>
      <c r="K43" s="384"/>
      <c r="L43" s="384"/>
      <c r="M43" s="384"/>
      <c r="N43" s="384"/>
      <c r="O43" s="385"/>
      <c r="P43" s="388" t="s">
        <v>185</v>
      </c>
      <c r="Q43" s="389"/>
      <c r="R43" s="389"/>
      <c r="S43" s="389"/>
      <c r="T43" s="389"/>
      <c r="U43" s="364"/>
      <c r="V43" s="365"/>
      <c r="W43" s="365"/>
      <c r="X43" s="365"/>
      <c r="Y43" s="365"/>
      <c r="Z43" s="365"/>
      <c r="AA43" s="365"/>
      <c r="AB43" s="366"/>
      <c r="AC43" s="392" t="s">
        <v>34</v>
      </c>
      <c r="AD43" s="393"/>
      <c r="AE43" s="232" t="s">
        <v>25</v>
      </c>
      <c r="AF43" s="371"/>
      <c r="AG43" s="372"/>
      <c r="AH43" s="9" t="s">
        <v>26</v>
      </c>
      <c r="AI43" s="361"/>
      <c r="AJ43" s="361"/>
      <c r="AK43" s="9" t="s">
        <v>35</v>
      </c>
      <c r="AL43" s="361"/>
      <c r="AM43" s="361"/>
      <c r="AN43" s="394"/>
    </row>
    <row r="44" spans="2:40" ht="16.5" customHeight="1" x14ac:dyDescent="0.15">
      <c r="B44" s="386"/>
      <c r="C44" s="386"/>
      <c r="D44" s="386"/>
      <c r="E44" s="386"/>
      <c r="F44" s="386"/>
      <c r="G44" s="386"/>
      <c r="H44" s="386"/>
      <c r="I44" s="386"/>
      <c r="J44" s="386"/>
      <c r="K44" s="386"/>
      <c r="L44" s="386"/>
      <c r="M44" s="386"/>
      <c r="N44" s="386"/>
      <c r="O44" s="387"/>
      <c r="P44" s="389"/>
      <c r="Q44" s="389"/>
      <c r="R44" s="389"/>
      <c r="S44" s="389"/>
      <c r="T44" s="389"/>
      <c r="U44" s="367"/>
      <c r="V44" s="368"/>
      <c r="W44" s="368"/>
      <c r="X44" s="368"/>
      <c r="Y44" s="368"/>
      <c r="Z44" s="368"/>
      <c r="AA44" s="368"/>
      <c r="AB44" s="369"/>
      <c r="AC44" s="262"/>
      <c r="AD44" s="263"/>
      <c r="AE44" s="1"/>
      <c r="AF44" s="12"/>
      <c r="AG44" s="12"/>
      <c r="AH44" s="12"/>
      <c r="AI44" s="16" t="s">
        <v>36</v>
      </c>
      <c r="AJ44" s="16"/>
      <c r="AK44" s="395"/>
      <c r="AL44" s="395"/>
      <c r="AM44" s="395"/>
      <c r="AN44" s="17" t="s">
        <v>26</v>
      </c>
    </row>
    <row r="45" spans="2:40" x14ac:dyDescent="0.15">
      <c r="B45" s="244"/>
      <c r="C45" s="244"/>
      <c r="D45" s="244"/>
      <c r="E45" s="244"/>
      <c r="F45" s="244"/>
      <c r="G45" s="244"/>
      <c r="H45" s="244"/>
      <c r="I45" s="244"/>
      <c r="J45" s="244"/>
      <c r="K45" s="244"/>
      <c r="L45" s="244"/>
      <c r="M45" s="244"/>
      <c r="N45" s="244"/>
      <c r="O45" s="244"/>
      <c r="P45" s="245"/>
      <c r="Q45" s="245"/>
      <c r="R45" s="245"/>
      <c r="S45" s="245"/>
      <c r="T45" s="245"/>
      <c r="U45" s="243"/>
      <c r="V45" s="243"/>
      <c r="W45" s="243"/>
      <c r="X45" s="243"/>
      <c r="Y45" s="243"/>
      <c r="Z45" s="243"/>
      <c r="AA45" s="243"/>
      <c r="AB45" s="243"/>
      <c r="AC45" s="245"/>
      <c r="AD45" s="245"/>
      <c r="AE45" s="376" t="s">
        <v>199</v>
      </c>
      <c r="AF45" s="376"/>
      <c r="AG45" s="376"/>
      <c r="AH45" s="376"/>
      <c r="AI45" s="376"/>
      <c r="AJ45" s="376"/>
      <c r="AK45" s="376"/>
      <c r="AL45" s="376"/>
      <c r="AM45" s="376"/>
      <c r="AN45" s="376"/>
    </row>
    <row r="46" spans="2:40" s="241" customFormat="1" ht="21.75" customHeight="1" x14ac:dyDescent="0.15">
      <c r="B46" s="375" t="s">
        <v>166</v>
      </c>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row>
    <row r="47" spans="2:40" s="241" customFormat="1" ht="21.75" customHeight="1" x14ac:dyDescent="0.15">
      <c r="B47" s="242"/>
      <c r="C47" s="370" t="s">
        <v>167</v>
      </c>
      <c r="D47" s="370"/>
      <c r="E47" s="370"/>
      <c r="F47" s="370"/>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0"/>
    </row>
    <row r="48" spans="2:40" s="241" customFormat="1" ht="21.75" customHeight="1" x14ac:dyDescent="0.15">
      <c r="B48" s="242"/>
      <c r="C48" s="370" t="s">
        <v>168</v>
      </c>
      <c r="D48" s="370"/>
      <c r="E48" s="370"/>
      <c r="F48" s="370"/>
      <c r="G48" s="370"/>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0"/>
    </row>
    <row r="49" spans="2:40" s="241" customFormat="1" ht="21.75" customHeight="1" x14ac:dyDescent="0.15">
      <c r="C49" s="370" t="s">
        <v>164</v>
      </c>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0"/>
      <c r="AG49" s="370"/>
      <c r="AH49" s="370"/>
      <c r="AI49" s="370"/>
      <c r="AJ49" s="370"/>
      <c r="AK49" s="370"/>
      <c r="AL49" s="370"/>
      <c r="AM49" s="370"/>
      <c r="AN49" s="370"/>
    </row>
    <row r="50" spans="2:40" s="207" customFormat="1" ht="14.25" x14ac:dyDescent="0.15">
      <c r="B50" s="19"/>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row>
    <row r="51" spans="2:40" s="207" customFormat="1" ht="14.25" x14ac:dyDescent="0.15">
      <c r="AF51" s="248"/>
      <c r="AG51" s="248"/>
      <c r="AH51" s="248"/>
      <c r="AI51" s="248"/>
      <c r="AJ51" s="248"/>
      <c r="AK51" s="248"/>
      <c r="AL51" s="248"/>
      <c r="AM51" s="248"/>
      <c r="AN51" s="248"/>
    </row>
    <row r="52" spans="2:40" ht="20.100000000000001" customHeight="1" x14ac:dyDescent="0.15"/>
    <row r="53" spans="2:40" ht="20.100000000000001" customHeight="1" x14ac:dyDescent="0.15"/>
    <row r="54" spans="2:40" ht="20.100000000000001" customHeight="1" x14ac:dyDescent="0.15"/>
    <row r="55" spans="2:40" ht="20.100000000000001" customHeight="1" x14ac:dyDescent="0.15"/>
    <row r="56" spans="2:40" ht="20.100000000000001" customHeight="1" x14ac:dyDescent="0.15"/>
    <row r="57" spans="2:40" ht="20.100000000000001" customHeight="1" x14ac:dyDescent="0.15"/>
    <row r="58" spans="2:40" ht="20.100000000000001" customHeight="1" x14ac:dyDescent="0.15"/>
    <row r="59" spans="2:40" ht="20.100000000000001" customHeight="1" x14ac:dyDescent="0.15"/>
    <row r="60" spans="2:40" ht="20.100000000000001" customHeight="1" x14ac:dyDescent="0.15"/>
    <row r="61" spans="2:40" ht="20.100000000000001" customHeight="1" x14ac:dyDescent="0.15"/>
    <row r="62" spans="2:40" ht="20.100000000000001" customHeight="1" x14ac:dyDescent="0.15"/>
    <row r="63" spans="2:40" ht="20.100000000000001" customHeight="1" x14ac:dyDescent="0.15"/>
    <row r="64" spans="2:40"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sheetData>
  <mergeCells count="101">
    <mergeCell ref="AE6:AG7"/>
    <mergeCell ref="AB3:AH3"/>
    <mergeCell ref="G2:I2"/>
    <mergeCell ref="D11:AL11"/>
    <mergeCell ref="AF16:AG16"/>
    <mergeCell ref="V17:W17"/>
    <mergeCell ref="AC17:AD17"/>
    <mergeCell ref="B13:E15"/>
    <mergeCell ref="Q18:AD19"/>
    <mergeCell ref="B9:F9"/>
    <mergeCell ref="AB6:AC6"/>
    <mergeCell ref="AB7:AC7"/>
    <mergeCell ref="F14:K15"/>
    <mergeCell ref="S16:T16"/>
    <mergeCell ref="V16:W16"/>
    <mergeCell ref="C16:J16"/>
    <mergeCell ref="G7:M7"/>
    <mergeCell ref="V3:AA3"/>
    <mergeCell ref="G4:K5"/>
    <mergeCell ref="AR20:BD23"/>
    <mergeCell ref="C18:J19"/>
    <mergeCell ref="C20:J20"/>
    <mergeCell ref="AB14:AF14"/>
    <mergeCell ref="AG13:AN15"/>
    <mergeCell ref="F13:K13"/>
    <mergeCell ref="L13:P13"/>
    <mergeCell ref="L14:P14"/>
    <mergeCell ref="L15:P15"/>
    <mergeCell ref="Q13:AA14"/>
    <mergeCell ref="AF17:AG17"/>
    <mergeCell ref="AI17:AJ17"/>
    <mergeCell ref="P17:Q17"/>
    <mergeCell ref="S17:T17"/>
    <mergeCell ref="AC20:AD20"/>
    <mergeCell ref="AK22:AK23"/>
    <mergeCell ref="AI21:AJ21"/>
    <mergeCell ref="C17:J17"/>
    <mergeCell ref="P16:Q16"/>
    <mergeCell ref="AI16:AJ16"/>
    <mergeCell ref="AF21:AG21"/>
    <mergeCell ref="V21:W21"/>
    <mergeCell ref="AF22:AG23"/>
    <mergeCell ref="AI20:AJ20"/>
    <mergeCell ref="B1:AN1"/>
    <mergeCell ref="C47:AN47"/>
    <mergeCell ref="C48:AN48"/>
    <mergeCell ref="G3:K3"/>
    <mergeCell ref="L3:P3"/>
    <mergeCell ref="Q3:U3"/>
    <mergeCell ref="C35:I35"/>
    <mergeCell ref="AC43:AD44"/>
    <mergeCell ref="AI43:AJ43"/>
    <mergeCell ref="AL43:AN43"/>
    <mergeCell ref="AK44:AM44"/>
    <mergeCell ref="AI3:AN3"/>
    <mergeCell ref="B4:F4"/>
    <mergeCell ref="B5:F5"/>
    <mergeCell ref="AI6:AJ6"/>
    <mergeCell ref="C21:J21"/>
    <mergeCell ref="AI7:AJ7"/>
    <mergeCell ref="B7:F7"/>
    <mergeCell ref="V20:W20"/>
    <mergeCell ref="P21:Q21"/>
    <mergeCell ref="AC16:AD16"/>
    <mergeCell ref="R2:T2"/>
    <mergeCell ref="AC2:AE2"/>
    <mergeCell ref="AE18:AF19"/>
    <mergeCell ref="P20:Q20"/>
    <mergeCell ref="S20:T20"/>
    <mergeCell ref="AI22:AJ23"/>
    <mergeCell ref="V22:W23"/>
    <mergeCell ref="C22:J22"/>
    <mergeCell ref="C23:J23"/>
    <mergeCell ref="B43:O44"/>
    <mergeCell ref="P43:T44"/>
    <mergeCell ref="C36:I41"/>
    <mergeCell ref="AF20:AG20"/>
    <mergeCell ref="AF51:AN51"/>
    <mergeCell ref="AN22:AN23"/>
    <mergeCell ref="Z31:AM31"/>
    <mergeCell ref="AC21:AD21"/>
    <mergeCell ref="G30:H30"/>
    <mergeCell ref="AD22:AE23"/>
    <mergeCell ref="J30:K30"/>
    <mergeCell ref="M30:N30"/>
    <mergeCell ref="C50:AN50"/>
    <mergeCell ref="Z33:AJ33"/>
    <mergeCell ref="X22:AC22"/>
    <mergeCell ref="X23:AC23"/>
    <mergeCell ref="M22:U23"/>
    <mergeCell ref="AC41:AM41"/>
    <mergeCell ref="U40:X40"/>
    <mergeCell ref="AC39:AM39"/>
    <mergeCell ref="AH22:AH23"/>
    <mergeCell ref="U43:AB44"/>
    <mergeCell ref="C49:AN49"/>
    <mergeCell ref="AF43:AG43"/>
    <mergeCell ref="S21:T21"/>
    <mergeCell ref="AL22:AM23"/>
    <mergeCell ref="B46:AN46"/>
    <mergeCell ref="AE45:AN45"/>
  </mergeCells>
  <phoneticPr fontId="1"/>
  <printOptions horizontalCentered="1"/>
  <pageMargins left="0.51181102362204722" right="0.51181102362204722" top="0.55118110236220474" bottom="0.19685039370078741" header="0.31496062992125984" footer="0.31496062992125984"/>
  <pageSetup paperSize="9" scale="89"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BB239"/>
  <sheetViews>
    <sheetView showGridLines="0" view="pageBreakPreview" zoomScaleNormal="100" zoomScaleSheetLayoutView="100" workbookViewId="0">
      <selection activeCell="Q13" sqref="Q13:AA14"/>
    </sheetView>
  </sheetViews>
  <sheetFormatPr defaultColWidth="9" defaultRowHeight="13.5" x14ac:dyDescent="0.15"/>
  <cols>
    <col min="1" max="1" width="1.25" style="9" customWidth="1"/>
    <col min="2" max="2" width="1.125" style="9" customWidth="1"/>
    <col min="3" max="37" width="2.625" style="9" customWidth="1"/>
    <col min="38" max="38" width="3.25" style="9" customWidth="1"/>
    <col min="39" max="40" width="2.625" style="9" customWidth="1"/>
    <col min="41" max="41" width="1.125" style="9" customWidth="1"/>
    <col min="42" max="50" width="2.625" style="9" customWidth="1"/>
    <col min="51" max="16384" width="9" style="9"/>
  </cols>
  <sheetData>
    <row r="1" spans="2:40" s="217" customFormat="1" ht="15.75" customHeight="1" x14ac:dyDescent="0.15">
      <c r="B1" s="216" t="s">
        <v>57</v>
      </c>
    </row>
    <row r="2" spans="2:40" x14ac:dyDescent="0.15">
      <c r="C2" s="433" t="s">
        <v>165</v>
      </c>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row>
    <row r="3" spans="2:40" ht="20.100000000000001" customHeight="1" x14ac:dyDescent="0.15">
      <c r="C3" s="488" t="s">
        <v>179</v>
      </c>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row>
    <row r="4" spans="2:40" ht="37.5" customHeight="1" x14ac:dyDescent="0.15">
      <c r="C4" s="440" t="s">
        <v>200</v>
      </c>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row>
    <row r="5" spans="2:40" ht="76.5" customHeight="1" x14ac:dyDescent="0.15">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row>
    <row r="6" spans="2:40" ht="60.75" customHeight="1" x14ac:dyDescent="0.15">
      <c r="C6" s="439" t="s">
        <v>204</v>
      </c>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row>
    <row r="7" spans="2:40" ht="45" customHeight="1" x14ac:dyDescent="0.15">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row>
    <row r="8" spans="2:40" s="217" customFormat="1" ht="15.75" customHeight="1" x14ac:dyDescent="0.15">
      <c r="B8" s="485" t="s">
        <v>163</v>
      </c>
      <c r="C8" s="485"/>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5"/>
    </row>
    <row r="9" spans="2:40" ht="33" customHeight="1" x14ac:dyDescent="0.15">
      <c r="C9" s="448" t="s">
        <v>203</v>
      </c>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c r="AM9" s="448"/>
      <c r="AN9" s="448"/>
    </row>
    <row r="10" spans="2:40" ht="4.5" customHeight="1" x14ac:dyDescent="0.15"/>
    <row r="11" spans="2:40" s="217" customFormat="1" ht="15.75" customHeight="1" x14ac:dyDescent="0.15">
      <c r="B11" s="485" t="s">
        <v>82</v>
      </c>
      <c r="C11" s="485"/>
      <c r="D11" s="485"/>
      <c r="E11" s="485"/>
      <c r="F11" s="485"/>
      <c r="G11" s="485"/>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c r="AK11" s="485"/>
      <c r="AL11" s="485"/>
      <c r="AM11" s="485"/>
      <c r="AN11" s="485"/>
    </row>
    <row r="12" spans="2:40" ht="33" customHeight="1" x14ac:dyDescent="0.15">
      <c r="C12" s="448" t="s">
        <v>184</v>
      </c>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row>
    <row r="13" spans="2:40" ht="7.5" customHeight="1" x14ac:dyDescent="0.15">
      <c r="B13" s="212"/>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4"/>
    </row>
    <row r="14" spans="2:40" s="19" customFormat="1" ht="13.5" customHeight="1" x14ac:dyDescent="0.15">
      <c r="B14" s="218"/>
      <c r="C14" s="219" t="s">
        <v>182</v>
      </c>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20"/>
    </row>
    <row r="15" spans="2:40" ht="15" customHeight="1" x14ac:dyDescent="0.15">
      <c r="B15" s="218"/>
      <c r="C15" s="454" t="s">
        <v>194</v>
      </c>
      <c r="D15" s="454"/>
      <c r="E15" s="454"/>
      <c r="F15" s="454"/>
      <c r="G15" s="454"/>
      <c r="H15" s="454"/>
      <c r="I15" s="454"/>
      <c r="J15" s="454"/>
      <c r="K15" s="454"/>
      <c r="L15" s="454"/>
      <c r="M15" s="454"/>
      <c r="N15" s="454"/>
      <c r="O15" s="454"/>
      <c r="P15" s="454"/>
      <c r="Q15" s="454"/>
      <c r="R15" s="454"/>
      <c r="S15" s="454"/>
      <c r="T15" s="454"/>
      <c r="U15" s="451" t="s">
        <v>195</v>
      </c>
      <c r="V15" s="451"/>
      <c r="W15" s="451"/>
      <c r="X15" s="451"/>
      <c r="Y15" s="451"/>
      <c r="Z15" s="451"/>
      <c r="AA15" s="451"/>
      <c r="AB15" s="451"/>
      <c r="AC15" s="451"/>
      <c r="AD15" s="451"/>
      <c r="AE15" s="451"/>
      <c r="AF15" s="451"/>
      <c r="AG15" s="451"/>
      <c r="AH15" s="451"/>
      <c r="AI15" s="451"/>
      <c r="AJ15" s="451"/>
      <c r="AK15" s="451"/>
      <c r="AL15" s="451"/>
      <c r="AM15" s="219"/>
      <c r="AN15" s="220"/>
    </row>
    <row r="16" spans="2:40" ht="15" customHeight="1" x14ac:dyDescent="0.15">
      <c r="B16" s="218"/>
      <c r="C16" s="454" t="s">
        <v>196</v>
      </c>
      <c r="D16" s="454"/>
      <c r="E16" s="454"/>
      <c r="F16" s="454"/>
      <c r="G16" s="454"/>
      <c r="H16" s="454"/>
      <c r="I16" s="454"/>
      <c r="J16" s="454"/>
      <c r="K16" s="454"/>
      <c r="L16" s="454"/>
      <c r="M16" s="454"/>
      <c r="N16" s="454"/>
      <c r="O16" s="454"/>
      <c r="P16" s="454"/>
      <c r="Q16" s="454"/>
      <c r="R16" s="454"/>
      <c r="S16" s="454"/>
      <c r="T16" s="454"/>
      <c r="U16" s="451" t="s">
        <v>197</v>
      </c>
      <c r="V16" s="451"/>
      <c r="W16" s="451"/>
      <c r="X16" s="451"/>
      <c r="Y16" s="451"/>
      <c r="Z16" s="451"/>
      <c r="AA16" s="451"/>
      <c r="AB16" s="451"/>
      <c r="AC16" s="451"/>
      <c r="AD16" s="451"/>
      <c r="AE16" s="451"/>
      <c r="AF16" s="451"/>
      <c r="AG16" s="451"/>
      <c r="AH16" s="451"/>
      <c r="AI16" s="451"/>
      <c r="AJ16" s="451"/>
      <c r="AK16" s="451"/>
      <c r="AL16" s="451"/>
      <c r="AM16" s="219"/>
      <c r="AN16" s="220"/>
    </row>
    <row r="17" spans="2:54" ht="8.25" customHeight="1" x14ac:dyDescent="0.15">
      <c r="B17" s="218"/>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20"/>
    </row>
    <row r="18" spans="2:54" ht="13.5" customHeight="1" x14ac:dyDescent="0.15">
      <c r="B18" s="218"/>
      <c r="C18" s="219"/>
      <c r="D18" s="219"/>
      <c r="E18" s="219"/>
      <c r="F18" s="221"/>
      <c r="G18" s="222" t="s">
        <v>183</v>
      </c>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4"/>
      <c r="AK18" s="219"/>
      <c r="AL18" s="219"/>
      <c r="AM18" s="219"/>
      <c r="AN18" s="220"/>
    </row>
    <row r="19" spans="2:54" ht="13.5" customHeight="1" x14ac:dyDescent="0.15">
      <c r="B19" s="218"/>
      <c r="C19" s="219"/>
      <c r="D19" s="219"/>
      <c r="E19" s="219"/>
      <c r="F19" s="225"/>
      <c r="G19" s="219"/>
      <c r="H19" s="219" t="s">
        <v>58</v>
      </c>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26"/>
      <c r="AK19" s="219"/>
      <c r="AL19" s="219"/>
      <c r="AM19" s="219"/>
      <c r="AN19" s="220"/>
    </row>
    <row r="20" spans="2:54" ht="13.5" customHeight="1" x14ac:dyDescent="0.15">
      <c r="B20" s="218"/>
      <c r="C20" s="219"/>
      <c r="D20" s="219"/>
      <c r="E20" s="219"/>
      <c r="F20" s="227"/>
      <c r="G20" s="228"/>
      <c r="H20" s="228" t="s">
        <v>59</v>
      </c>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9"/>
      <c r="AK20" s="219"/>
      <c r="AL20" s="219"/>
      <c r="AM20" s="219"/>
      <c r="AN20" s="220"/>
    </row>
    <row r="21" spans="2:54" ht="8.1" customHeight="1" x14ac:dyDescent="0.15">
      <c r="B21" s="2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7"/>
    </row>
    <row r="22" spans="2:54" ht="8.1" customHeight="1" x14ac:dyDescent="0.15">
      <c r="B22" s="5"/>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7"/>
    </row>
    <row r="23" spans="2:54" s="19" customFormat="1" ht="14.25" x14ac:dyDescent="0.15">
      <c r="B23" s="210"/>
      <c r="C23" s="489" t="s">
        <v>60</v>
      </c>
      <c r="D23" s="489"/>
      <c r="E23" s="489"/>
      <c r="F23" s="489"/>
      <c r="G23" s="489"/>
      <c r="H23" s="489"/>
      <c r="I23" s="489"/>
      <c r="J23" s="489"/>
      <c r="K23" s="489"/>
      <c r="AN23" s="211"/>
      <c r="AQ23" s="239"/>
      <c r="AR23" s="239"/>
      <c r="AS23" s="239"/>
      <c r="AT23" s="239"/>
      <c r="AU23" s="239"/>
      <c r="AV23" s="239"/>
      <c r="AW23" s="239"/>
      <c r="AX23" s="239"/>
      <c r="AY23" s="239"/>
      <c r="AZ23" s="239"/>
      <c r="BA23" s="239"/>
      <c r="BB23" s="239"/>
    </row>
    <row r="24" spans="2:54" ht="18.75" customHeight="1" x14ac:dyDescent="0.15">
      <c r="B24" s="8"/>
      <c r="D24" s="2" t="s">
        <v>61</v>
      </c>
      <c r="E24" s="449" t="s">
        <v>18</v>
      </c>
      <c r="F24" s="450"/>
      <c r="G24" s="450"/>
      <c r="H24" s="450"/>
      <c r="I24" s="450"/>
      <c r="J24" s="450"/>
      <c r="K24" s="450"/>
      <c r="L24" s="450"/>
      <c r="M24" s="450"/>
      <c r="N24" s="450"/>
      <c r="O24" s="450"/>
      <c r="P24" s="459">
        <f>表面※裏面も必ず確認してください⇒!Q18</f>
        <v>0</v>
      </c>
      <c r="Q24" s="460"/>
      <c r="R24" s="460"/>
      <c r="S24" s="460"/>
      <c r="T24" s="460"/>
      <c r="U24" s="460"/>
      <c r="V24" s="460"/>
      <c r="W24" s="460"/>
      <c r="X24" s="190" t="s">
        <v>27</v>
      </c>
      <c r="Y24" s="446"/>
      <c r="Z24" s="442"/>
      <c r="AA24" s="442"/>
      <c r="AB24" s="442"/>
      <c r="AC24" s="442"/>
      <c r="AD24" s="442"/>
      <c r="AE24" s="442"/>
      <c r="AF24" s="442"/>
      <c r="AG24" s="442"/>
      <c r="AH24" s="442"/>
      <c r="AI24" s="442"/>
      <c r="AJ24" s="442"/>
      <c r="AK24" s="442"/>
      <c r="AL24" s="442"/>
      <c r="AM24" s="447"/>
      <c r="AN24" s="10"/>
      <c r="AQ24" s="239"/>
      <c r="AR24" s="239"/>
      <c r="AS24" s="239"/>
      <c r="AT24" s="239"/>
      <c r="AU24" s="239"/>
      <c r="AV24" s="239"/>
      <c r="AW24" s="239"/>
      <c r="AX24" s="239"/>
      <c r="AY24" s="239"/>
      <c r="AZ24" s="239"/>
      <c r="BA24" s="239"/>
      <c r="BB24" s="239"/>
    </row>
    <row r="25" spans="2:54" ht="18.75" customHeight="1" x14ac:dyDescent="0.15">
      <c r="B25" s="8"/>
      <c r="D25" s="2" t="s">
        <v>62</v>
      </c>
      <c r="E25" s="449" t="s">
        <v>66</v>
      </c>
      <c r="F25" s="450"/>
      <c r="G25" s="450"/>
      <c r="H25" s="450"/>
      <c r="I25" s="450"/>
      <c r="J25" s="450"/>
      <c r="K25" s="450"/>
      <c r="L25" s="450"/>
      <c r="M25" s="450"/>
      <c r="N25" s="450"/>
      <c r="O25" s="450"/>
      <c r="P25" s="459">
        <f>ROUND(P24/22,-1)</f>
        <v>0</v>
      </c>
      <c r="Q25" s="460"/>
      <c r="R25" s="460"/>
      <c r="S25" s="460"/>
      <c r="T25" s="460"/>
      <c r="U25" s="460"/>
      <c r="V25" s="460"/>
      <c r="W25" s="460"/>
      <c r="X25" s="190" t="s">
        <v>27</v>
      </c>
      <c r="Y25" s="446" t="s">
        <v>152</v>
      </c>
      <c r="Z25" s="442"/>
      <c r="AA25" s="442"/>
      <c r="AB25" s="442"/>
      <c r="AC25" s="442"/>
      <c r="AD25" s="442"/>
      <c r="AE25" s="442"/>
      <c r="AF25" s="442"/>
      <c r="AG25" s="442"/>
      <c r="AH25" s="442"/>
      <c r="AI25" s="442"/>
      <c r="AJ25" s="442"/>
      <c r="AK25" s="442"/>
      <c r="AL25" s="442"/>
      <c r="AM25" s="447"/>
      <c r="AN25" s="10"/>
      <c r="AQ25" s="239"/>
      <c r="AR25" s="239"/>
      <c r="AS25" s="239"/>
      <c r="AT25" s="239"/>
      <c r="AU25" s="239"/>
      <c r="AV25" s="239"/>
      <c r="AW25" s="239"/>
      <c r="AX25" s="239"/>
      <c r="AY25" s="239"/>
      <c r="AZ25" s="239"/>
      <c r="BA25" s="239"/>
      <c r="BB25" s="239"/>
    </row>
    <row r="26" spans="2:54" ht="18.75" customHeight="1" x14ac:dyDescent="0.15">
      <c r="B26" s="8"/>
      <c r="D26" s="2" t="s">
        <v>63</v>
      </c>
      <c r="E26" s="449" t="s">
        <v>67</v>
      </c>
      <c r="F26" s="450"/>
      <c r="G26" s="450"/>
      <c r="H26" s="450"/>
      <c r="I26" s="450"/>
      <c r="J26" s="450"/>
      <c r="K26" s="450"/>
      <c r="L26" s="450"/>
      <c r="M26" s="450"/>
      <c r="N26" s="450"/>
      <c r="O26" s="450"/>
      <c r="P26" s="467" t="str">
        <f>IF(Sheet3!E26="","",YEAR(Sheet3!E26)-2019+1)</f>
        <v/>
      </c>
      <c r="Q26" s="468"/>
      <c r="R26" s="195" t="s">
        <v>2</v>
      </c>
      <c r="S26" s="445" t="str">
        <f>IF(Sheet3!E26="","",MONTH(Sheet3!E26))</f>
        <v/>
      </c>
      <c r="T26" s="445"/>
      <c r="U26" s="195" t="s">
        <v>3</v>
      </c>
      <c r="V26" s="445" t="str">
        <f>IF(Sheet3!E26="","",DAY(Sheet3!E26))</f>
        <v/>
      </c>
      <c r="W26" s="445"/>
      <c r="X26" s="190" t="s">
        <v>4</v>
      </c>
      <c r="Y26" s="446" t="s">
        <v>193</v>
      </c>
      <c r="Z26" s="442"/>
      <c r="AA26" s="442"/>
      <c r="AB26" s="442"/>
      <c r="AC26" s="442"/>
      <c r="AD26" s="442"/>
      <c r="AE26" s="442"/>
      <c r="AF26" s="442"/>
      <c r="AG26" s="442"/>
      <c r="AH26" s="442"/>
      <c r="AI26" s="442"/>
      <c r="AJ26" s="442"/>
      <c r="AK26" s="442"/>
      <c r="AL26" s="442"/>
      <c r="AM26" s="447"/>
      <c r="AN26" s="10"/>
      <c r="AQ26" s="239"/>
      <c r="AR26" s="239"/>
      <c r="AS26" s="239"/>
      <c r="AT26" s="239"/>
      <c r="AU26" s="239"/>
      <c r="AV26" s="239"/>
      <c r="AW26" s="239"/>
      <c r="AX26" s="239"/>
      <c r="AY26" s="239"/>
      <c r="AZ26" s="239"/>
      <c r="BA26" s="239"/>
      <c r="BB26" s="239"/>
    </row>
    <row r="27" spans="2:54" ht="18.75" customHeight="1" x14ac:dyDescent="0.15">
      <c r="B27" s="8"/>
      <c r="D27" s="2" t="s">
        <v>64</v>
      </c>
      <c r="E27" s="449" t="s">
        <v>68</v>
      </c>
      <c r="F27" s="450"/>
      <c r="G27" s="450"/>
      <c r="H27" s="450"/>
      <c r="I27" s="450"/>
      <c r="J27" s="450"/>
      <c r="K27" s="450"/>
      <c r="L27" s="450"/>
      <c r="M27" s="450"/>
      <c r="N27" s="450"/>
      <c r="O27" s="450"/>
      <c r="P27" s="435" t="str">
        <f>Sheet3!T29</f>
        <v/>
      </c>
      <c r="Q27" s="436"/>
      <c r="R27" s="436"/>
      <c r="S27" s="436"/>
      <c r="T27" s="436"/>
      <c r="U27" s="436"/>
      <c r="V27" s="436"/>
      <c r="W27" s="436"/>
      <c r="X27" s="190" t="s">
        <v>27</v>
      </c>
      <c r="Y27" s="446" t="s">
        <v>70</v>
      </c>
      <c r="Z27" s="442"/>
      <c r="AA27" s="442"/>
      <c r="AB27" s="442"/>
      <c r="AC27" s="442"/>
      <c r="AD27" s="442"/>
      <c r="AE27" s="442"/>
      <c r="AF27" s="442"/>
      <c r="AG27" s="442"/>
      <c r="AH27" s="442"/>
      <c r="AI27" s="442"/>
      <c r="AJ27" s="442"/>
      <c r="AK27" s="442"/>
      <c r="AL27" s="442"/>
      <c r="AM27" s="447"/>
      <c r="AN27" s="10"/>
      <c r="AQ27" s="239"/>
      <c r="AR27" s="239"/>
      <c r="AS27" s="239"/>
      <c r="AT27" s="239"/>
      <c r="AU27" s="239"/>
      <c r="AV27" s="239"/>
      <c r="AW27" s="239"/>
      <c r="AX27" s="239"/>
      <c r="AY27" s="239"/>
      <c r="AZ27" s="239"/>
      <c r="BA27" s="239"/>
      <c r="BB27" s="239"/>
    </row>
    <row r="28" spans="2:54" ht="18.75" customHeight="1" x14ac:dyDescent="0.15">
      <c r="B28" s="8"/>
      <c r="D28" s="2" t="s">
        <v>65</v>
      </c>
      <c r="E28" s="449" t="s">
        <v>69</v>
      </c>
      <c r="F28" s="450"/>
      <c r="G28" s="450"/>
      <c r="H28" s="450"/>
      <c r="I28" s="450"/>
      <c r="J28" s="450"/>
      <c r="K28" s="450"/>
      <c r="L28" s="450"/>
      <c r="M28" s="450"/>
      <c r="N28" s="450"/>
      <c r="O28" s="450"/>
      <c r="P28" s="435" t="str">
        <f>Sheet3!S29</f>
        <v/>
      </c>
      <c r="Q28" s="436"/>
      <c r="R28" s="436"/>
      <c r="S28" s="436"/>
      <c r="T28" s="436"/>
      <c r="U28" s="436"/>
      <c r="V28" s="436"/>
      <c r="W28" s="436"/>
      <c r="X28" s="190" t="s">
        <v>27</v>
      </c>
      <c r="Y28" s="446" t="s">
        <v>71</v>
      </c>
      <c r="Z28" s="442"/>
      <c r="AA28" s="442"/>
      <c r="AB28" s="442"/>
      <c r="AC28" s="442"/>
      <c r="AD28" s="442"/>
      <c r="AE28" s="442"/>
      <c r="AF28" s="442"/>
      <c r="AG28" s="442"/>
      <c r="AH28" s="442"/>
      <c r="AI28" s="442"/>
      <c r="AJ28" s="442"/>
      <c r="AK28" s="442"/>
      <c r="AL28" s="442"/>
      <c r="AM28" s="447"/>
      <c r="AN28" s="10"/>
    </row>
    <row r="29" spans="2:54" ht="11.25" customHeight="1" x14ac:dyDescent="0.15">
      <c r="B29" s="8"/>
      <c r="AN29" s="10"/>
    </row>
    <row r="30" spans="2:54" ht="18.75" customHeight="1" x14ac:dyDescent="0.15">
      <c r="B30" s="8"/>
      <c r="D30" s="2"/>
      <c r="E30" s="3"/>
      <c r="F30" s="3"/>
      <c r="G30" s="3"/>
      <c r="H30" s="3"/>
      <c r="I30" s="3"/>
      <c r="J30" s="3"/>
      <c r="K30" s="3"/>
      <c r="L30" s="3"/>
      <c r="M30" s="3"/>
      <c r="N30" s="4"/>
      <c r="O30" s="3"/>
      <c r="P30" s="3" t="s">
        <v>153</v>
      </c>
      <c r="Q30" s="3"/>
      <c r="R30" s="3"/>
      <c r="S30" s="3"/>
      <c r="T30" s="3"/>
      <c r="U30" s="3"/>
      <c r="V30" s="3"/>
      <c r="W30" s="3"/>
      <c r="X30" s="3"/>
      <c r="Y30" s="3"/>
      <c r="Z30" s="3"/>
      <c r="AA30" s="3"/>
      <c r="AB30" s="3"/>
      <c r="AC30" s="3"/>
      <c r="AD30" s="3"/>
      <c r="AE30" s="4"/>
      <c r="AF30" s="323" t="s">
        <v>74</v>
      </c>
      <c r="AG30" s="324"/>
      <c r="AH30" s="324"/>
      <c r="AI30" s="324"/>
      <c r="AJ30" s="324"/>
      <c r="AK30" s="324"/>
      <c r="AL30" s="324"/>
      <c r="AM30" s="325"/>
      <c r="AN30" s="10"/>
    </row>
    <row r="31" spans="2:54" ht="18.75" customHeight="1" x14ac:dyDescent="0.15">
      <c r="B31" s="8"/>
      <c r="D31" s="461" t="s">
        <v>75</v>
      </c>
      <c r="E31" s="462"/>
      <c r="F31" s="441" t="s">
        <v>156</v>
      </c>
      <c r="G31" s="442"/>
      <c r="H31" s="443" t="str">
        <f>IF(Sheet3!C29="","",YEAR(Sheet3!W29)-2019+1)</f>
        <v/>
      </c>
      <c r="I31" s="444"/>
      <c r="J31" s="3" t="s">
        <v>2</v>
      </c>
      <c r="K31" s="437" t="str">
        <f>IF(Sheet3!C29="","",MONTH(Sheet3!W29))</f>
        <v/>
      </c>
      <c r="L31" s="438"/>
      <c r="M31" s="3" t="s">
        <v>72</v>
      </c>
      <c r="N31" s="4"/>
      <c r="O31" s="479" t="str">
        <f>IFERROR(AF31/V31,"")</f>
        <v/>
      </c>
      <c r="P31" s="480"/>
      <c r="Q31" s="480"/>
      <c r="R31" s="480"/>
      <c r="S31" s="480"/>
      <c r="T31" s="480"/>
      <c r="U31" s="191" t="s">
        <v>73</v>
      </c>
      <c r="V31" s="434" t="str">
        <f>Sheet3!Z29</f>
        <v/>
      </c>
      <c r="W31" s="434"/>
      <c r="X31" s="434"/>
      <c r="Y31" s="434"/>
      <c r="Z31" s="191" t="s">
        <v>4</v>
      </c>
      <c r="AA31" s="191"/>
      <c r="AB31" s="191"/>
      <c r="AC31" s="191"/>
      <c r="AD31" s="191"/>
      <c r="AE31" s="190"/>
      <c r="AF31" s="435" t="str">
        <f>Sheet3!E29</f>
        <v/>
      </c>
      <c r="AG31" s="436"/>
      <c r="AH31" s="436"/>
      <c r="AI31" s="436"/>
      <c r="AJ31" s="436"/>
      <c r="AK31" s="436"/>
      <c r="AL31" s="191" t="s">
        <v>27</v>
      </c>
      <c r="AM31" s="4"/>
      <c r="AN31" s="10"/>
    </row>
    <row r="32" spans="2:54" ht="18.75" customHeight="1" x14ac:dyDescent="0.15">
      <c r="B32" s="8"/>
      <c r="D32" s="463"/>
      <c r="E32" s="464"/>
      <c r="F32" s="441" t="s">
        <v>156</v>
      </c>
      <c r="G32" s="442"/>
      <c r="H32" s="443" t="str">
        <f>IF(Sheet3!C30="","",YEAR(Sheet3!W30)-2019+1)</f>
        <v/>
      </c>
      <c r="I32" s="444"/>
      <c r="J32" s="3" t="s">
        <v>2</v>
      </c>
      <c r="K32" s="437" t="str">
        <f>IF(Sheet3!C30="","",MONTH(Sheet3!W30))</f>
        <v/>
      </c>
      <c r="L32" s="438"/>
      <c r="M32" s="3" t="s">
        <v>72</v>
      </c>
      <c r="N32" s="4"/>
      <c r="O32" s="452" t="str">
        <f t="shared" ref="O32:O43" si="0">IFERROR(AF32/V32,"")</f>
        <v/>
      </c>
      <c r="P32" s="453"/>
      <c r="Q32" s="453"/>
      <c r="R32" s="453"/>
      <c r="S32" s="453"/>
      <c r="T32" s="453"/>
      <c r="U32" s="191" t="s">
        <v>73</v>
      </c>
      <c r="V32" s="434" t="str">
        <f>Sheet3!Z30</f>
        <v/>
      </c>
      <c r="W32" s="434"/>
      <c r="X32" s="434"/>
      <c r="Y32" s="434"/>
      <c r="Z32" s="191" t="s">
        <v>4</v>
      </c>
      <c r="AA32" s="191"/>
      <c r="AB32" s="191"/>
      <c r="AC32" s="191"/>
      <c r="AD32" s="191"/>
      <c r="AE32" s="190"/>
      <c r="AF32" s="435" t="str">
        <f>Sheet3!E30</f>
        <v/>
      </c>
      <c r="AG32" s="436"/>
      <c r="AH32" s="436"/>
      <c r="AI32" s="436"/>
      <c r="AJ32" s="436"/>
      <c r="AK32" s="436"/>
      <c r="AL32" s="191" t="s">
        <v>27</v>
      </c>
      <c r="AM32" s="4"/>
      <c r="AN32" s="10"/>
    </row>
    <row r="33" spans="2:40" ht="18.75" customHeight="1" x14ac:dyDescent="0.15">
      <c r="B33" s="8"/>
      <c r="D33" s="463"/>
      <c r="E33" s="464"/>
      <c r="F33" s="441" t="s">
        <v>156</v>
      </c>
      <c r="G33" s="442"/>
      <c r="H33" s="443" t="str">
        <f>IF(Sheet3!C31="","",YEAR(Sheet3!W31)-2019+1)</f>
        <v/>
      </c>
      <c r="I33" s="444"/>
      <c r="J33" s="3" t="s">
        <v>2</v>
      </c>
      <c r="K33" s="437" t="str">
        <f>IF(Sheet3!C31="","",MONTH(Sheet3!W31))</f>
        <v/>
      </c>
      <c r="L33" s="438"/>
      <c r="M33" s="3" t="s">
        <v>72</v>
      </c>
      <c r="N33" s="4"/>
      <c r="O33" s="452" t="str">
        <f>IFERROR(AF33/V33,"")</f>
        <v/>
      </c>
      <c r="P33" s="453"/>
      <c r="Q33" s="453"/>
      <c r="R33" s="453"/>
      <c r="S33" s="453"/>
      <c r="T33" s="453"/>
      <c r="U33" s="191" t="s">
        <v>73</v>
      </c>
      <c r="V33" s="434" t="str">
        <f>Sheet3!Z31</f>
        <v/>
      </c>
      <c r="W33" s="434"/>
      <c r="X33" s="434"/>
      <c r="Y33" s="434"/>
      <c r="Z33" s="191" t="s">
        <v>4</v>
      </c>
      <c r="AA33" s="191"/>
      <c r="AB33" s="191"/>
      <c r="AC33" s="191"/>
      <c r="AD33" s="191"/>
      <c r="AE33" s="190"/>
      <c r="AF33" s="435" t="str">
        <f>Sheet3!E31</f>
        <v/>
      </c>
      <c r="AG33" s="436"/>
      <c r="AH33" s="436"/>
      <c r="AI33" s="436"/>
      <c r="AJ33" s="436"/>
      <c r="AK33" s="436"/>
      <c r="AL33" s="191" t="s">
        <v>27</v>
      </c>
      <c r="AM33" s="4"/>
      <c r="AN33" s="10"/>
    </row>
    <row r="34" spans="2:40" ht="18.75" customHeight="1" x14ac:dyDescent="0.15">
      <c r="B34" s="8"/>
      <c r="D34" s="463"/>
      <c r="E34" s="464"/>
      <c r="F34" s="441" t="s">
        <v>156</v>
      </c>
      <c r="G34" s="442"/>
      <c r="H34" s="443" t="str">
        <f>IF(Sheet3!C32="","",YEAR(Sheet3!W32)-2019+1)</f>
        <v/>
      </c>
      <c r="I34" s="444"/>
      <c r="J34" s="3" t="s">
        <v>2</v>
      </c>
      <c r="K34" s="437" t="str">
        <f>IF(Sheet3!C32="","",MONTH(Sheet3!W32))</f>
        <v/>
      </c>
      <c r="L34" s="438"/>
      <c r="M34" s="3" t="s">
        <v>72</v>
      </c>
      <c r="N34" s="4"/>
      <c r="O34" s="452" t="str">
        <f t="shared" si="0"/>
        <v/>
      </c>
      <c r="P34" s="453"/>
      <c r="Q34" s="453"/>
      <c r="R34" s="453"/>
      <c r="S34" s="453"/>
      <c r="T34" s="453"/>
      <c r="U34" s="191" t="s">
        <v>73</v>
      </c>
      <c r="V34" s="434" t="str">
        <f>Sheet3!Z32</f>
        <v/>
      </c>
      <c r="W34" s="434"/>
      <c r="X34" s="434"/>
      <c r="Y34" s="434"/>
      <c r="Z34" s="191" t="s">
        <v>4</v>
      </c>
      <c r="AA34" s="191"/>
      <c r="AB34" s="191"/>
      <c r="AC34" s="191"/>
      <c r="AD34" s="191"/>
      <c r="AE34" s="190"/>
      <c r="AF34" s="435" t="str">
        <f>Sheet3!E32</f>
        <v/>
      </c>
      <c r="AG34" s="436"/>
      <c r="AH34" s="436"/>
      <c r="AI34" s="436"/>
      <c r="AJ34" s="436"/>
      <c r="AK34" s="436"/>
      <c r="AL34" s="191" t="s">
        <v>27</v>
      </c>
      <c r="AM34" s="4"/>
      <c r="AN34" s="10"/>
    </row>
    <row r="35" spans="2:40" ht="18.75" customHeight="1" x14ac:dyDescent="0.15">
      <c r="B35" s="8"/>
      <c r="D35" s="463"/>
      <c r="E35" s="464"/>
      <c r="F35" s="441" t="s">
        <v>156</v>
      </c>
      <c r="G35" s="442"/>
      <c r="H35" s="443" t="str">
        <f>IF(Sheet3!C33="","",YEAR(Sheet3!W33)-2019+1)</f>
        <v/>
      </c>
      <c r="I35" s="444"/>
      <c r="J35" s="3" t="s">
        <v>2</v>
      </c>
      <c r="K35" s="437" t="str">
        <f>IF(Sheet3!C33="","",MONTH(Sheet3!W33))</f>
        <v/>
      </c>
      <c r="L35" s="438"/>
      <c r="M35" s="3" t="s">
        <v>72</v>
      </c>
      <c r="N35" s="4"/>
      <c r="O35" s="452" t="str">
        <f t="shared" si="0"/>
        <v/>
      </c>
      <c r="P35" s="453"/>
      <c r="Q35" s="453"/>
      <c r="R35" s="453"/>
      <c r="S35" s="453"/>
      <c r="T35" s="453"/>
      <c r="U35" s="191" t="s">
        <v>73</v>
      </c>
      <c r="V35" s="434" t="str">
        <f>Sheet3!Z33</f>
        <v/>
      </c>
      <c r="W35" s="434"/>
      <c r="X35" s="434"/>
      <c r="Y35" s="434"/>
      <c r="Z35" s="191" t="s">
        <v>4</v>
      </c>
      <c r="AA35" s="191"/>
      <c r="AB35" s="191"/>
      <c r="AC35" s="191"/>
      <c r="AD35" s="191"/>
      <c r="AE35" s="190"/>
      <c r="AF35" s="435" t="str">
        <f>Sheet3!E33</f>
        <v/>
      </c>
      <c r="AG35" s="436"/>
      <c r="AH35" s="436"/>
      <c r="AI35" s="436"/>
      <c r="AJ35" s="436"/>
      <c r="AK35" s="436"/>
      <c r="AL35" s="191" t="s">
        <v>27</v>
      </c>
      <c r="AM35" s="4"/>
      <c r="AN35" s="10"/>
    </row>
    <row r="36" spans="2:40" ht="18.75" customHeight="1" x14ac:dyDescent="0.15">
      <c r="B36" s="8"/>
      <c r="D36" s="463"/>
      <c r="E36" s="464"/>
      <c r="F36" s="441" t="s">
        <v>156</v>
      </c>
      <c r="G36" s="442"/>
      <c r="H36" s="443" t="str">
        <f>IF(Sheet3!C34="","",YEAR(Sheet3!W34)-2019+1)</f>
        <v/>
      </c>
      <c r="I36" s="444"/>
      <c r="J36" s="3" t="s">
        <v>2</v>
      </c>
      <c r="K36" s="437" t="str">
        <f>IF(Sheet3!C34="","",MONTH(Sheet3!W34))</f>
        <v/>
      </c>
      <c r="L36" s="438"/>
      <c r="M36" s="3" t="s">
        <v>72</v>
      </c>
      <c r="N36" s="4"/>
      <c r="O36" s="452" t="str">
        <f>IFERROR(AF36/V36,"")</f>
        <v/>
      </c>
      <c r="P36" s="453"/>
      <c r="Q36" s="453"/>
      <c r="R36" s="453"/>
      <c r="S36" s="453"/>
      <c r="T36" s="453"/>
      <c r="U36" s="191" t="s">
        <v>73</v>
      </c>
      <c r="V36" s="434" t="str">
        <f>Sheet3!Z34</f>
        <v/>
      </c>
      <c r="W36" s="434"/>
      <c r="X36" s="434"/>
      <c r="Y36" s="434"/>
      <c r="Z36" s="191" t="s">
        <v>4</v>
      </c>
      <c r="AA36" s="191"/>
      <c r="AB36" s="191"/>
      <c r="AC36" s="191"/>
      <c r="AD36" s="191"/>
      <c r="AE36" s="190"/>
      <c r="AF36" s="435" t="str">
        <f>Sheet3!E34</f>
        <v/>
      </c>
      <c r="AG36" s="436"/>
      <c r="AH36" s="436"/>
      <c r="AI36" s="436"/>
      <c r="AJ36" s="436"/>
      <c r="AK36" s="436"/>
      <c r="AL36" s="191" t="s">
        <v>27</v>
      </c>
      <c r="AM36" s="4"/>
      <c r="AN36" s="10"/>
    </row>
    <row r="37" spans="2:40" ht="18.75" customHeight="1" thickBot="1" x14ac:dyDescent="0.2">
      <c r="B37" s="8"/>
      <c r="D37" s="465"/>
      <c r="E37" s="466"/>
      <c r="F37" s="481" t="s">
        <v>156</v>
      </c>
      <c r="G37" s="482"/>
      <c r="H37" s="483" t="str">
        <f>IF(Sheet3!C35="","",YEAR(Sheet3!W35)-2019+1)</f>
        <v/>
      </c>
      <c r="I37" s="484"/>
      <c r="J37" s="24" t="s">
        <v>2</v>
      </c>
      <c r="K37" s="455" t="str">
        <f>IF(Sheet3!C35="","",MONTH(Sheet3!W35))</f>
        <v/>
      </c>
      <c r="L37" s="456"/>
      <c r="M37" s="24" t="s">
        <v>72</v>
      </c>
      <c r="N37" s="25"/>
      <c r="O37" s="457" t="str">
        <f t="shared" si="0"/>
        <v/>
      </c>
      <c r="P37" s="458"/>
      <c r="Q37" s="458"/>
      <c r="R37" s="458"/>
      <c r="S37" s="458"/>
      <c r="T37" s="458"/>
      <c r="U37" s="192" t="s">
        <v>73</v>
      </c>
      <c r="V37" s="498" t="str">
        <f>Sheet3!Z35</f>
        <v/>
      </c>
      <c r="W37" s="498"/>
      <c r="X37" s="498"/>
      <c r="Y37" s="498"/>
      <c r="Z37" s="192" t="s">
        <v>4</v>
      </c>
      <c r="AA37" s="192"/>
      <c r="AB37" s="192"/>
      <c r="AC37" s="192"/>
      <c r="AD37" s="192"/>
      <c r="AE37" s="193"/>
      <c r="AF37" s="496" t="str">
        <f>Sheet3!E35</f>
        <v/>
      </c>
      <c r="AG37" s="497"/>
      <c r="AH37" s="497"/>
      <c r="AI37" s="497"/>
      <c r="AJ37" s="497"/>
      <c r="AK37" s="497"/>
      <c r="AL37" s="192" t="s">
        <v>27</v>
      </c>
      <c r="AM37" s="25"/>
      <c r="AN37" s="10"/>
    </row>
    <row r="38" spans="2:40" ht="18.75" customHeight="1" thickTop="1" x14ac:dyDescent="0.15">
      <c r="B38" s="8"/>
      <c r="D38" s="461" t="s">
        <v>76</v>
      </c>
      <c r="E38" s="462"/>
      <c r="F38" s="441" t="s">
        <v>156</v>
      </c>
      <c r="G38" s="442"/>
      <c r="H38" s="475" t="str">
        <f>IF(Sheet3!C36="","",YEAR(Sheet3!W36)-2019+1)</f>
        <v/>
      </c>
      <c r="I38" s="476"/>
      <c r="J38" s="3" t="s">
        <v>2</v>
      </c>
      <c r="K38" s="477" t="str">
        <f>IF(Sheet3!C36="","",MONTH(Sheet3!W36))</f>
        <v/>
      </c>
      <c r="L38" s="478"/>
      <c r="M38" s="3" t="s">
        <v>72</v>
      </c>
      <c r="N38" s="4"/>
      <c r="O38" s="479" t="str">
        <f t="shared" si="0"/>
        <v/>
      </c>
      <c r="P38" s="480"/>
      <c r="Q38" s="480"/>
      <c r="R38" s="480"/>
      <c r="S38" s="480"/>
      <c r="T38" s="480"/>
      <c r="U38" s="191" t="s">
        <v>73</v>
      </c>
      <c r="V38" s="472" t="str">
        <f>Sheet3!Z36</f>
        <v/>
      </c>
      <c r="W38" s="472"/>
      <c r="X38" s="472"/>
      <c r="Y38" s="472"/>
      <c r="Z38" s="191" t="s">
        <v>4</v>
      </c>
      <c r="AA38" s="191"/>
      <c r="AB38" s="191"/>
      <c r="AC38" s="191"/>
      <c r="AD38" s="191"/>
      <c r="AE38" s="190"/>
      <c r="AF38" s="473" t="str">
        <f>Sheet3!E36</f>
        <v/>
      </c>
      <c r="AG38" s="474"/>
      <c r="AH38" s="474"/>
      <c r="AI38" s="474"/>
      <c r="AJ38" s="474"/>
      <c r="AK38" s="474"/>
      <c r="AL38" s="191" t="s">
        <v>27</v>
      </c>
      <c r="AM38" s="4"/>
      <c r="AN38" s="10"/>
    </row>
    <row r="39" spans="2:40" ht="18.75" customHeight="1" x14ac:dyDescent="0.15">
      <c r="B39" s="8"/>
      <c r="D39" s="463"/>
      <c r="E39" s="464"/>
      <c r="F39" s="441" t="s">
        <v>156</v>
      </c>
      <c r="G39" s="442"/>
      <c r="H39" s="443" t="str">
        <f>IF(Sheet3!C37="","",YEAR(Sheet3!W37)-2019+1)</f>
        <v/>
      </c>
      <c r="I39" s="444"/>
      <c r="J39" s="3" t="s">
        <v>2</v>
      </c>
      <c r="K39" s="437" t="str">
        <f>IF(Sheet3!C37="","",MONTH(Sheet3!W37))</f>
        <v/>
      </c>
      <c r="L39" s="438"/>
      <c r="M39" s="3" t="s">
        <v>72</v>
      </c>
      <c r="N39" s="4"/>
      <c r="O39" s="452" t="str">
        <f t="shared" si="0"/>
        <v/>
      </c>
      <c r="P39" s="453"/>
      <c r="Q39" s="453"/>
      <c r="R39" s="453"/>
      <c r="S39" s="453"/>
      <c r="T39" s="453"/>
      <c r="U39" s="191" t="s">
        <v>73</v>
      </c>
      <c r="V39" s="434" t="str">
        <f>Sheet3!Z37</f>
        <v/>
      </c>
      <c r="W39" s="434"/>
      <c r="X39" s="434"/>
      <c r="Y39" s="434"/>
      <c r="Z39" s="191" t="s">
        <v>4</v>
      </c>
      <c r="AA39" s="191"/>
      <c r="AB39" s="191"/>
      <c r="AC39" s="191"/>
      <c r="AD39" s="191"/>
      <c r="AE39" s="190"/>
      <c r="AF39" s="435" t="str">
        <f>Sheet3!E37</f>
        <v/>
      </c>
      <c r="AG39" s="436"/>
      <c r="AH39" s="436"/>
      <c r="AI39" s="436"/>
      <c r="AJ39" s="436"/>
      <c r="AK39" s="436"/>
      <c r="AL39" s="191" t="s">
        <v>27</v>
      </c>
      <c r="AM39" s="4"/>
      <c r="AN39" s="10"/>
    </row>
    <row r="40" spans="2:40" ht="18.75" customHeight="1" x14ac:dyDescent="0.15">
      <c r="B40" s="8"/>
      <c r="D40" s="463"/>
      <c r="E40" s="464"/>
      <c r="F40" s="441" t="s">
        <v>156</v>
      </c>
      <c r="G40" s="442"/>
      <c r="H40" s="443" t="str">
        <f>IF(Sheet3!C38="","",YEAR(Sheet3!W38)-2019+1)</f>
        <v/>
      </c>
      <c r="I40" s="444"/>
      <c r="J40" s="3" t="s">
        <v>2</v>
      </c>
      <c r="K40" s="437" t="str">
        <f>IF(Sheet3!C38="","",MONTH(Sheet3!W38))</f>
        <v/>
      </c>
      <c r="L40" s="438"/>
      <c r="M40" s="3" t="s">
        <v>72</v>
      </c>
      <c r="N40" s="4"/>
      <c r="O40" s="452" t="str">
        <f t="shared" si="0"/>
        <v/>
      </c>
      <c r="P40" s="453"/>
      <c r="Q40" s="453"/>
      <c r="R40" s="453"/>
      <c r="S40" s="453"/>
      <c r="T40" s="453"/>
      <c r="U40" s="191" t="s">
        <v>73</v>
      </c>
      <c r="V40" s="434" t="str">
        <f>Sheet3!Z38</f>
        <v/>
      </c>
      <c r="W40" s="434"/>
      <c r="X40" s="434"/>
      <c r="Y40" s="434"/>
      <c r="Z40" s="191" t="s">
        <v>4</v>
      </c>
      <c r="AA40" s="191"/>
      <c r="AB40" s="191"/>
      <c r="AC40" s="191"/>
      <c r="AD40" s="191"/>
      <c r="AE40" s="190"/>
      <c r="AF40" s="435" t="str">
        <f>Sheet3!E38</f>
        <v/>
      </c>
      <c r="AG40" s="436"/>
      <c r="AH40" s="436"/>
      <c r="AI40" s="436"/>
      <c r="AJ40" s="436"/>
      <c r="AK40" s="436"/>
      <c r="AL40" s="191" t="s">
        <v>27</v>
      </c>
      <c r="AM40" s="4"/>
      <c r="AN40" s="10"/>
    </row>
    <row r="41" spans="2:40" ht="18.75" customHeight="1" x14ac:dyDescent="0.15">
      <c r="B41" s="8"/>
      <c r="D41" s="463"/>
      <c r="E41" s="464"/>
      <c r="F41" s="3" t="s">
        <v>156</v>
      </c>
      <c r="G41" s="69"/>
      <c r="H41" s="443" t="str">
        <f>IF(Sheet3!C39="","",YEAR(Sheet3!W39)-2019+1)</f>
        <v/>
      </c>
      <c r="I41" s="444"/>
      <c r="J41" s="3" t="s">
        <v>2</v>
      </c>
      <c r="K41" s="437" t="str">
        <f>IF(Sheet3!C39="","",MONTH(Sheet3!W39))</f>
        <v/>
      </c>
      <c r="L41" s="438"/>
      <c r="M41" s="3" t="s">
        <v>72</v>
      </c>
      <c r="N41" s="4"/>
      <c r="O41" s="452" t="str">
        <f t="shared" si="0"/>
        <v/>
      </c>
      <c r="P41" s="453"/>
      <c r="Q41" s="453"/>
      <c r="R41" s="453"/>
      <c r="S41" s="453"/>
      <c r="T41" s="453"/>
      <c r="U41" s="191" t="s">
        <v>73</v>
      </c>
      <c r="V41" s="434" t="str">
        <f>Sheet3!Z39</f>
        <v/>
      </c>
      <c r="W41" s="434"/>
      <c r="X41" s="434"/>
      <c r="Y41" s="434"/>
      <c r="Z41" s="191" t="s">
        <v>4</v>
      </c>
      <c r="AA41" s="191"/>
      <c r="AB41" s="191"/>
      <c r="AC41" s="191"/>
      <c r="AD41" s="191"/>
      <c r="AE41" s="190"/>
      <c r="AF41" s="435" t="str">
        <f>Sheet3!E39</f>
        <v/>
      </c>
      <c r="AG41" s="436"/>
      <c r="AH41" s="436"/>
      <c r="AI41" s="436"/>
      <c r="AJ41" s="436"/>
      <c r="AK41" s="436"/>
      <c r="AL41" s="191" t="s">
        <v>27</v>
      </c>
      <c r="AM41" s="4"/>
      <c r="AN41" s="10"/>
    </row>
    <row r="42" spans="2:40" ht="18.75" customHeight="1" x14ac:dyDescent="0.15">
      <c r="B42" s="8"/>
      <c r="D42" s="463"/>
      <c r="E42" s="464"/>
      <c r="F42" s="441" t="s">
        <v>156</v>
      </c>
      <c r="G42" s="442"/>
      <c r="H42" s="443" t="str">
        <f>IF(Sheet3!C40="","",YEAR(Sheet3!W40)-2019+1)</f>
        <v/>
      </c>
      <c r="I42" s="444"/>
      <c r="J42" s="3" t="s">
        <v>2</v>
      </c>
      <c r="K42" s="437" t="str">
        <f>IF(Sheet3!C40="","",MONTH(Sheet3!W40))</f>
        <v/>
      </c>
      <c r="L42" s="438"/>
      <c r="M42" s="3" t="s">
        <v>72</v>
      </c>
      <c r="N42" s="4"/>
      <c r="O42" s="452" t="str">
        <f t="shared" si="0"/>
        <v/>
      </c>
      <c r="P42" s="453"/>
      <c r="Q42" s="453"/>
      <c r="R42" s="453"/>
      <c r="S42" s="453"/>
      <c r="T42" s="453"/>
      <c r="U42" s="191" t="s">
        <v>73</v>
      </c>
      <c r="V42" s="434" t="str">
        <f>Sheet3!Z40</f>
        <v/>
      </c>
      <c r="W42" s="434"/>
      <c r="X42" s="434"/>
      <c r="Y42" s="434"/>
      <c r="Z42" s="191" t="s">
        <v>4</v>
      </c>
      <c r="AA42" s="191"/>
      <c r="AB42" s="191"/>
      <c r="AC42" s="191"/>
      <c r="AD42" s="191"/>
      <c r="AE42" s="190"/>
      <c r="AF42" s="435" t="str">
        <f>Sheet3!E40</f>
        <v/>
      </c>
      <c r="AG42" s="436"/>
      <c r="AH42" s="436"/>
      <c r="AI42" s="436"/>
      <c r="AJ42" s="436"/>
      <c r="AK42" s="436"/>
      <c r="AL42" s="191" t="s">
        <v>27</v>
      </c>
      <c r="AM42" s="4"/>
      <c r="AN42" s="10"/>
    </row>
    <row r="43" spans="2:40" ht="18.75" customHeight="1" thickBot="1" x14ac:dyDescent="0.2">
      <c r="B43" s="8"/>
      <c r="D43" s="465"/>
      <c r="E43" s="466"/>
      <c r="F43" s="481" t="s">
        <v>156</v>
      </c>
      <c r="G43" s="482"/>
      <c r="H43" s="443" t="str">
        <f>IF(Sheet3!C41="","",YEAR(Sheet3!W41)-2019+1)</f>
        <v/>
      </c>
      <c r="I43" s="444"/>
      <c r="J43" s="24" t="s">
        <v>2</v>
      </c>
      <c r="K43" s="437" t="str">
        <f>IF(Sheet3!C41="","",MONTH(Sheet3!W41))</f>
        <v/>
      </c>
      <c r="L43" s="438"/>
      <c r="M43" s="24" t="s">
        <v>72</v>
      </c>
      <c r="N43" s="25"/>
      <c r="O43" s="457" t="str">
        <f t="shared" si="0"/>
        <v/>
      </c>
      <c r="P43" s="458"/>
      <c r="Q43" s="458"/>
      <c r="R43" s="458"/>
      <c r="S43" s="458"/>
      <c r="T43" s="458"/>
      <c r="U43" s="192" t="s">
        <v>73</v>
      </c>
      <c r="V43" s="434" t="str">
        <f>Sheet3!Z41</f>
        <v/>
      </c>
      <c r="W43" s="434"/>
      <c r="X43" s="434"/>
      <c r="Y43" s="434"/>
      <c r="Z43" s="192" t="s">
        <v>4</v>
      </c>
      <c r="AA43" s="192"/>
      <c r="AB43" s="192"/>
      <c r="AC43" s="192"/>
      <c r="AD43" s="192"/>
      <c r="AE43" s="193"/>
      <c r="AF43" s="435" t="str">
        <f>Sheet3!E41</f>
        <v/>
      </c>
      <c r="AG43" s="436"/>
      <c r="AH43" s="436"/>
      <c r="AI43" s="436"/>
      <c r="AJ43" s="436"/>
      <c r="AK43" s="436"/>
      <c r="AL43" s="194" t="s">
        <v>27</v>
      </c>
      <c r="AM43" s="7"/>
      <c r="AN43" s="10"/>
    </row>
    <row r="44" spans="2:40" ht="18.75" customHeight="1" thickTop="1" thickBot="1" x14ac:dyDescent="0.2">
      <c r="B44" s="8"/>
      <c r="D44" s="492" t="s">
        <v>77</v>
      </c>
      <c r="E44" s="493"/>
      <c r="F44" s="493"/>
      <c r="G44" s="493"/>
      <c r="H44" s="493"/>
      <c r="I44" s="493"/>
      <c r="J44" s="493"/>
      <c r="K44" s="493"/>
      <c r="L44" s="493"/>
      <c r="M44" s="493"/>
      <c r="N44" s="494"/>
      <c r="O44" s="26"/>
      <c r="P44" s="27"/>
      <c r="Q44" s="27"/>
      <c r="R44" s="27"/>
      <c r="S44" s="27"/>
      <c r="T44" s="27"/>
      <c r="U44" s="27"/>
      <c r="V44" s="495">
        <f>SUM(V31:Y43)</f>
        <v>0</v>
      </c>
      <c r="W44" s="495"/>
      <c r="X44" s="495"/>
      <c r="Y44" s="495"/>
      <c r="Z44" s="29" t="s">
        <v>4</v>
      </c>
      <c r="AA44" s="27"/>
      <c r="AB44" s="27"/>
      <c r="AC44" s="27"/>
      <c r="AD44" s="27"/>
      <c r="AE44" s="27"/>
      <c r="AF44" s="490">
        <f>SUM(AF31:AK43)</f>
        <v>0</v>
      </c>
      <c r="AG44" s="491"/>
      <c r="AH44" s="491"/>
      <c r="AI44" s="491"/>
      <c r="AJ44" s="491"/>
      <c r="AK44" s="491"/>
      <c r="AL44" s="30" t="s">
        <v>27</v>
      </c>
      <c r="AM44" s="28"/>
      <c r="AN44" s="10"/>
    </row>
    <row r="45" spans="2:40" ht="8.25" customHeight="1" thickTop="1" x14ac:dyDescent="0.15">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row>
    <row r="46" spans="2:40" x14ac:dyDescent="0.15">
      <c r="B46" s="323" t="s">
        <v>78</v>
      </c>
      <c r="C46" s="324"/>
      <c r="D46" s="324"/>
      <c r="E46" s="324"/>
      <c r="F46" s="324"/>
      <c r="G46" s="324"/>
      <c r="H46" s="324"/>
      <c r="I46" s="324"/>
      <c r="J46" s="324"/>
      <c r="K46" s="324"/>
      <c r="L46" s="325"/>
      <c r="M46" s="323" t="s">
        <v>79</v>
      </c>
      <c r="N46" s="324"/>
      <c r="O46" s="324"/>
      <c r="P46" s="324"/>
      <c r="Q46" s="324"/>
      <c r="R46" s="324"/>
      <c r="S46" s="324"/>
      <c r="T46" s="324"/>
      <c r="U46" s="324"/>
      <c r="V46" s="324"/>
      <c r="W46" s="447"/>
      <c r="X46" s="469" t="s">
        <v>80</v>
      </c>
      <c r="Y46" s="324"/>
      <c r="Z46" s="324"/>
      <c r="AA46" s="324"/>
      <c r="AB46" s="324"/>
      <c r="AC46" s="324"/>
      <c r="AD46" s="324"/>
      <c r="AE46" s="324"/>
      <c r="AF46" s="325"/>
      <c r="AG46" s="323" t="s">
        <v>81</v>
      </c>
      <c r="AH46" s="324"/>
      <c r="AI46" s="324"/>
      <c r="AJ46" s="324"/>
      <c r="AK46" s="324"/>
      <c r="AL46" s="324"/>
      <c r="AM46" s="324"/>
      <c r="AN46" s="325"/>
    </row>
    <row r="47" spans="2:40" ht="19.5" customHeight="1" x14ac:dyDescent="0.15">
      <c r="B47" s="486" t="s">
        <v>156</v>
      </c>
      <c r="C47" s="487"/>
      <c r="D47" s="441"/>
      <c r="E47" s="442"/>
      <c r="F47" s="3" t="s">
        <v>2</v>
      </c>
      <c r="G47" s="441"/>
      <c r="H47" s="442"/>
      <c r="I47" s="3" t="s">
        <v>3</v>
      </c>
      <c r="J47" s="441"/>
      <c r="K47" s="442"/>
      <c r="L47" s="4" t="s">
        <v>4</v>
      </c>
      <c r="M47" s="446" t="s">
        <v>156</v>
      </c>
      <c r="N47" s="442"/>
      <c r="O47" s="441"/>
      <c r="P47" s="442"/>
      <c r="Q47" s="3" t="s">
        <v>2</v>
      </c>
      <c r="R47" s="441"/>
      <c r="S47" s="442"/>
      <c r="T47" s="3" t="s">
        <v>3</v>
      </c>
      <c r="U47" s="441"/>
      <c r="V47" s="442"/>
      <c r="W47" s="4" t="s">
        <v>4</v>
      </c>
      <c r="X47" s="470"/>
      <c r="Y47" s="471"/>
      <c r="Z47" s="471"/>
      <c r="AA47" s="471"/>
      <c r="AB47" s="471"/>
      <c r="AC47" s="471"/>
      <c r="AD47" s="471"/>
      <c r="AE47" s="471"/>
      <c r="AF47" s="4" t="s">
        <v>27</v>
      </c>
      <c r="AG47" s="470"/>
      <c r="AH47" s="471"/>
      <c r="AI47" s="471"/>
      <c r="AJ47" s="471"/>
      <c r="AK47" s="471"/>
      <c r="AL47" s="471"/>
      <c r="AM47" s="471"/>
      <c r="AN47" s="4" t="s">
        <v>4</v>
      </c>
    </row>
    <row r="48" spans="2:40" ht="12"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sheetData>
  <mergeCells count="127">
    <mergeCell ref="C3:AN3"/>
    <mergeCell ref="C23:K23"/>
    <mergeCell ref="B8:AN8"/>
    <mergeCell ref="AF44:AK44"/>
    <mergeCell ref="D44:N44"/>
    <mergeCell ref="V44:Y44"/>
    <mergeCell ref="F43:G43"/>
    <mergeCell ref="AF37:AK37"/>
    <mergeCell ref="K39:L39"/>
    <mergeCell ref="O39:T39"/>
    <mergeCell ref="F38:G38"/>
    <mergeCell ref="H39:I39"/>
    <mergeCell ref="O41:T41"/>
    <mergeCell ref="O43:T43"/>
    <mergeCell ref="V37:Y37"/>
    <mergeCell ref="AF43:AK43"/>
    <mergeCell ref="V42:Y42"/>
    <mergeCell ref="AF42:AK42"/>
    <mergeCell ref="V41:Y41"/>
    <mergeCell ref="AF41:AK41"/>
    <mergeCell ref="V40:Y40"/>
    <mergeCell ref="AF40:AK40"/>
    <mergeCell ref="O31:T31"/>
    <mergeCell ref="K32:L32"/>
    <mergeCell ref="B11:AN11"/>
    <mergeCell ref="B47:C47"/>
    <mergeCell ref="D47:E47"/>
    <mergeCell ref="G47:H47"/>
    <mergeCell ref="J47:K47"/>
    <mergeCell ref="M47:N47"/>
    <mergeCell ref="O47:P47"/>
    <mergeCell ref="B46:L46"/>
    <mergeCell ref="M46:W46"/>
    <mergeCell ref="AG46:AN46"/>
    <mergeCell ref="H43:I43"/>
    <mergeCell ref="H36:I36"/>
    <mergeCell ref="K36:L36"/>
    <mergeCell ref="O36:T36"/>
    <mergeCell ref="V36:Y36"/>
    <mergeCell ref="AF36:AK36"/>
    <mergeCell ref="V39:Y39"/>
    <mergeCell ref="AF39:AK39"/>
    <mergeCell ref="H34:I34"/>
    <mergeCell ref="F39:G39"/>
    <mergeCell ref="F35:G35"/>
    <mergeCell ref="R47:S47"/>
    <mergeCell ref="U47:V47"/>
    <mergeCell ref="K43:L43"/>
    <mergeCell ref="X47:AE47"/>
    <mergeCell ref="E25:O25"/>
    <mergeCell ref="Y25:AM25"/>
    <mergeCell ref="E26:O26"/>
    <mergeCell ref="O32:T32"/>
    <mergeCell ref="H32:I32"/>
    <mergeCell ref="E27:O27"/>
    <mergeCell ref="V38:Y38"/>
    <mergeCell ref="AF38:AK38"/>
    <mergeCell ref="H38:I38"/>
    <mergeCell ref="K38:L38"/>
    <mergeCell ref="O38:T38"/>
    <mergeCell ref="D38:E43"/>
    <mergeCell ref="H40:I40"/>
    <mergeCell ref="K40:L40"/>
    <mergeCell ref="O40:T40"/>
    <mergeCell ref="F37:G37"/>
    <mergeCell ref="H37:I37"/>
    <mergeCell ref="AG47:AM47"/>
    <mergeCell ref="K42:L42"/>
    <mergeCell ref="O42:T42"/>
    <mergeCell ref="F42:G42"/>
    <mergeCell ref="V35:Y35"/>
    <mergeCell ref="AF35:AK35"/>
    <mergeCell ref="X46:AF46"/>
    <mergeCell ref="V43:Y43"/>
    <mergeCell ref="H42:I42"/>
    <mergeCell ref="H41:I41"/>
    <mergeCell ref="K41:L41"/>
    <mergeCell ref="V33:Y33"/>
    <mergeCell ref="AF33:AK33"/>
    <mergeCell ref="H35:I35"/>
    <mergeCell ref="K35:L35"/>
    <mergeCell ref="O35:T35"/>
    <mergeCell ref="C15:T15"/>
    <mergeCell ref="C16:T16"/>
    <mergeCell ref="K37:L37"/>
    <mergeCell ref="O37:T37"/>
    <mergeCell ref="F34:G34"/>
    <mergeCell ref="F40:G40"/>
    <mergeCell ref="Y24:AM24"/>
    <mergeCell ref="F36:G36"/>
    <mergeCell ref="E28:O28"/>
    <mergeCell ref="P24:W24"/>
    <mergeCell ref="D31:E37"/>
    <mergeCell ref="F32:G32"/>
    <mergeCell ref="P25:W25"/>
    <mergeCell ref="O34:T34"/>
    <mergeCell ref="P26:Q26"/>
    <mergeCell ref="S26:T26"/>
    <mergeCell ref="Y26:AM26"/>
    <mergeCell ref="V34:Y34"/>
    <mergeCell ref="AF34:AK34"/>
    <mergeCell ref="F33:G33"/>
    <mergeCell ref="H33:I33"/>
    <mergeCell ref="C2:AM2"/>
    <mergeCell ref="V32:Y32"/>
    <mergeCell ref="AF32:AK32"/>
    <mergeCell ref="K34:L34"/>
    <mergeCell ref="C6:AN7"/>
    <mergeCell ref="C4:AN5"/>
    <mergeCell ref="V31:Y31"/>
    <mergeCell ref="F31:G31"/>
    <mergeCell ref="H31:I31"/>
    <mergeCell ref="K31:L31"/>
    <mergeCell ref="AF30:AM30"/>
    <mergeCell ref="AF31:AK31"/>
    <mergeCell ref="V26:W26"/>
    <mergeCell ref="P27:W27"/>
    <mergeCell ref="P28:W28"/>
    <mergeCell ref="Y27:AM27"/>
    <mergeCell ref="Y28:AM28"/>
    <mergeCell ref="C12:AN12"/>
    <mergeCell ref="C9:AN9"/>
    <mergeCell ref="E24:O24"/>
    <mergeCell ref="U15:AL15"/>
    <mergeCell ref="U16:AL16"/>
    <mergeCell ref="K33:L33"/>
    <mergeCell ref="O33:T33"/>
  </mergeCells>
  <phoneticPr fontId="1"/>
  <pageMargins left="0.70866141732283472" right="0.31496062992125984" top="0.55118110236220474" bottom="0.35433070866141736" header="0.31496062992125984" footer="0.31496062992125984"/>
  <pageSetup paperSize="9" scale="89"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AA62"/>
  <sheetViews>
    <sheetView showGridLines="0" topLeftCell="B25" zoomScale="70" zoomScaleNormal="70" workbookViewId="0">
      <selection activeCell="K25" sqref="K25"/>
    </sheetView>
  </sheetViews>
  <sheetFormatPr defaultRowHeight="13.5" x14ac:dyDescent="0.15"/>
  <cols>
    <col min="1" max="1" width="2.5" hidden="1" customWidth="1"/>
    <col min="2" max="2" width="2.625" customWidth="1"/>
    <col min="3" max="3" width="14.125" customWidth="1"/>
    <col min="4" max="4" width="14.625" customWidth="1"/>
    <col min="5" max="5" width="17" customWidth="1"/>
    <col min="6" max="6" width="17.125" customWidth="1"/>
    <col min="7" max="7" width="17" customWidth="1"/>
    <col min="8" max="8" width="4.375" customWidth="1"/>
    <col min="9" max="9" width="13.375" customWidth="1"/>
    <col min="10" max="10" width="16.75" customWidth="1"/>
    <col min="11" max="12" width="16.5" customWidth="1"/>
    <col min="13" max="21" width="9.25" customWidth="1"/>
    <col min="22" max="22" width="16.5" bestFit="1" customWidth="1"/>
    <col min="23" max="24" width="17.625" customWidth="1"/>
    <col min="25" max="25" width="6.5" customWidth="1"/>
    <col min="26" max="26" width="9.125" customWidth="1"/>
  </cols>
  <sheetData>
    <row r="1" spans="2:26" ht="15" customHeight="1" thickBot="1" x14ac:dyDescent="0.2"/>
    <row r="2" spans="2:26" ht="15" customHeight="1" thickTop="1" x14ac:dyDescent="0.15">
      <c r="B2" s="35"/>
      <c r="C2" s="35"/>
      <c r="D2" s="35"/>
      <c r="E2" s="35"/>
      <c r="F2" s="35"/>
      <c r="G2" s="35"/>
      <c r="H2" s="35"/>
      <c r="I2" s="35"/>
      <c r="J2" s="36"/>
      <c r="K2" s="37" t="s">
        <v>83</v>
      </c>
      <c r="L2" s="38"/>
      <c r="M2" s="39"/>
      <c r="N2" s="39"/>
      <c r="O2" s="39"/>
      <c r="P2" s="39"/>
      <c r="Q2" s="39"/>
      <c r="R2" s="39" t="s">
        <v>84</v>
      </c>
      <c r="S2" s="39"/>
      <c r="T2" s="39"/>
      <c r="U2" s="39"/>
      <c r="V2" s="39"/>
      <c r="W2" s="39"/>
      <c r="X2" s="39"/>
      <c r="Y2" s="39"/>
      <c r="Z2" s="39"/>
    </row>
    <row r="3" spans="2:26" ht="15" customHeight="1" x14ac:dyDescent="0.15">
      <c r="B3" s="35"/>
      <c r="C3" s="40" t="s">
        <v>85</v>
      </c>
      <c r="D3" s="41"/>
      <c r="E3" s="42" t="s">
        <v>86</v>
      </c>
      <c r="F3" s="43" t="s">
        <v>87</v>
      </c>
      <c r="G3" s="44"/>
      <c r="H3" s="35"/>
      <c r="I3" s="45" t="s">
        <v>88</v>
      </c>
      <c r="J3" s="36"/>
      <c r="K3" s="46"/>
      <c r="L3" s="47"/>
      <c r="R3" s="48"/>
      <c r="S3" t="s">
        <v>89</v>
      </c>
      <c r="T3" t="s">
        <v>90</v>
      </c>
      <c r="U3" t="s">
        <v>91</v>
      </c>
      <c r="V3" t="s">
        <v>92</v>
      </c>
    </row>
    <row r="4" spans="2:26" ht="15" customHeight="1" x14ac:dyDescent="0.15">
      <c r="B4" s="35"/>
      <c r="C4" s="35"/>
      <c r="D4" s="49"/>
      <c r="E4" s="35"/>
      <c r="F4" s="35"/>
      <c r="G4" s="49"/>
      <c r="H4" s="35"/>
      <c r="I4" s="50" t="str">
        <f>IF(E21="","",IF(E21&lt;K6,"なし","あり"))</f>
        <v/>
      </c>
      <c r="J4" s="36"/>
      <c r="K4" s="46"/>
      <c r="S4">
        <f>ROUNDDOWN(R3/1000000,0)</f>
        <v>0</v>
      </c>
      <c r="T4">
        <f>MOD(ROUNDDOWN(R3/10000,0),100)</f>
        <v>0</v>
      </c>
      <c r="U4">
        <f>MOD(ROUNDDOWN(R3/100,0),100)</f>
        <v>0</v>
      </c>
      <c r="V4">
        <f>MOD(R3,100)</f>
        <v>0</v>
      </c>
      <c r="W4" t="e">
        <f>VLOOKUP(S4,Q11:R20,2,FALSE)</f>
        <v>#N/A</v>
      </c>
    </row>
    <row r="5" spans="2:26" ht="15" customHeight="1" x14ac:dyDescent="0.15">
      <c r="B5" s="35"/>
      <c r="C5" s="51" t="s">
        <v>93</v>
      </c>
      <c r="D5" s="52"/>
      <c r="E5" s="53"/>
      <c r="F5" s="54" t="s">
        <v>94</v>
      </c>
      <c r="G5" s="52"/>
      <c r="H5" s="35"/>
      <c r="I5" s="35"/>
      <c r="J5" s="36"/>
      <c r="K5" s="55" t="s">
        <v>95</v>
      </c>
      <c r="L5" s="56"/>
      <c r="P5" t="s">
        <v>96</v>
      </c>
      <c r="R5" t="s">
        <v>97</v>
      </c>
      <c r="V5" t="e">
        <f>CONCATENATE(W4,T4,"年",U4,"月",V4,"日")</f>
        <v>#N/A</v>
      </c>
      <c r="W5" s="57"/>
      <c r="X5" s="57"/>
      <c r="Y5" s="57"/>
      <c r="Z5" s="57"/>
    </row>
    <row r="6" spans="2:26" ht="15" customHeight="1" thickBot="1" x14ac:dyDescent="0.2">
      <c r="B6" s="35"/>
      <c r="C6" s="501" t="s">
        <v>98</v>
      </c>
      <c r="D6" s="58" t="str">
        <f>IF(表面※裏面も必ず確認してください⇒!Q13="","",表面※裏面も必ず確認してください⇒!Q13)</f>
        <v/>
      </c>
      <c r="E6" s="35"/>
      <c r="F6" s="501" t="s">
        <v>99</v>
      </c>
      <c r="G6" s="48" t="str">
        <f>IF(表面※裏面も必ず確認してください⇒!AG13="","",表面※裏面も必ず確認してください⇒!AG13)</f>
        <v/>
      </c>
      <c r="H6" s="35"/>
      <c r="I6" s="35"/>
      <c r="J6" s="36"/>
      <c r="K6" s="59">
        <v>38443</v>
      </c>
      <c r="L6" s="60"/>
      <c r="P6" s="48"/>
      <c r="R6" s="48"/>
    </row>
    <row r="7" spans="2:26" ht="15" customHeight="1" x14ac:dyDescent="0.15">
      <c r="B7" s="35"/>
      <c r="C7" s="502"/>
      <c r="D7" s="61"/>
      <c r="E7" s="62"/>
      <c r="F7" s="502"/>
      <c r="G7" s="63"/>
      <c r="H7" s="35"/>
      <c r="I7" s="35"/>
      <c r="J7" s="36"/>
      <c r="K7" s="64"/>
      <c r="R7" t="s">
        <v>100</v>
      </c>
      <c r="W7" s="65" t="s">
        <v>101</v>
      </c>
      <c r="X7" s="66"/>
    </row>
    <row r="8" spans="2:26" ht="15" customHeight="1" x14ac:dyDescent="0.15">
      <c r="B8" s="35"/>
      <c r="C8" s="503" t="s">
        <v>102</v>
      </c>
      <c r="D8" s="58" t="str">
        <f>IF(ISERROR(V5)=TRUE,"",V5)</f>
        <v/>
      </c>
      <c r="E8" s="35"/>
      <c r="F8" s="67"/>
      <c r="G8" s="49"/>
      <c r="H8" s="35"/>
      <c r="I8" s="35"/>
      <c r="J8" s="36"/>
      <c r="K8" s="68" t="s">
        <v>103</v>
      </c>
      <c r="L8" s="69"/>
      <c r="M8" s="69"/>
      <c r="N8" s="70"/>
      <c r="R8" s="71">
        <f>D5</f>
        <v>0</v>
      </c>
      <c r="W8" s="72"/>
      <c r="X8" s="73"/>
    </row>
    <row r="9" spans="2:26" ht="15" customHeight="1" x14ac:dyDescent="0.15">
      <c r="B9" s="35"/>
      <c r="C9" s="504"/>
      <c r="D9" s="74"/>
      <c r="E9" s="35"/>
      <c r="F9" s="75" t="s">
        <v>104</v>
      </c>
      <c r="G9" s="76" t="str">
        <f>IF(表面※裏面も必ず確認してください⇒!AF22="","",DATE(表面※裏面も必ず確認してください⇒!AF22+2019-1,表面※裏面も必ず確認してください⇒!AI22,表面※裏面も必ず確認してください⇒!AL22))</f>
        <v/>
      </c>
      <c r="H9" s="508" t="s">
        <v>148</v>
      </c>
      <c r="I9" s="509"/>
      <c r="J9" s="198" t="s">
        <v>149</v>
      </c>
      <c r="K9" s="77" t="s">
        <v>105</v>
      </c>
      <c r="L9" s="78" t="s">
        <v>106</v>
      </c>
      <c r="M9" s="79" t="s">
        <v>107</v>
      </c>
      <c r="N9" s="79" t="s">
        <v>108</v>
      </c>
      <c r="O9" s="47"/>
      <c r="P9" s="47"/>
      <c r="Q9" s="47"/>
      <c r="R9" s="47"/>
      <c r="S9" s="47"/>
      <c r="T9" s="47"/>
      <c r="U9" s="47"/>
      <c r="W9" s="72"/>
      <c r="X9" s="73"/>
    </row>
    <row r="10" spans="2:26" ht="15" customHeight="1" x14ac:dyDescent="0.15">
      <c r="B10" s="35"/>
      <c r="C10" s="67"/>
      <c r="D10" s="80"/>
      <c r="E10" s="35"/>
      <c r="F10" s="81" t="s">
        <v>109</v>
      </c>
      <c r="G10" s="82" t="str">
        <f>IF(G9="","",EDATE(G9,12)-1)</f>
        <v/>
      </c>
      <c r="H10" s="507" t="str">
        <f>IF(表面※裏面も必ず確認してください⇒!AC16="","",DATE(表面※裏面も必ず確認してください⇒!AC16+2019-1,表面※裏面も必ず確認してください⇒!AF16,表面※裏面も必ず確認してください⇒!AI16))</f>
        <v/>
      </c>
      <c r="I10" s="500"/>
      <c r="J10" s="199">
        <f>DATE(表面※裏面も必ず確認してください⇒!AC16+2019-1,表面※裏面も必ず確認してください⇒!AF16,表面※裏面も必ず確認してください⇒!AI16+1)</f>
        <v>43070</v>
      </c>
      <c r="K10" s="83">
        <v>40756</v>
      </c>
      <c r="L10" s="84">
        <v>41121</v>
      </c>
      <c r="M10" s="85">
        <v>9777</v>
      </c>
      <c r="N10" s="86">
        <v>7317</v>
      </c>
      <c r="Q10" s="87" t="s">
        <v>110</v>
      </c>
      <c r="R10" s="87"/>
      <c r="W10" s="72"/>
      <c r="X10" s="73"/>
    </row>
    <row r="11" spans="2:26" ht="15" customHeight="1" x14ac:dyDescent="0.15">
      <c r="B11" s="35"/>
      <c r="C11" s="67"/>
      <c r="D11" s="80"/>
      <c r="E11" s="35"/>
      <c r="F11" s="206" t="s">
        <v>155</v>
      </c>
      <c r="G11" s="88" t="str">
        <f>IF(G9="","",EDATE(G9,24)-1)</f>
        <v/>
      </c>
      <c r="H11" s="35"/>
      <c r="I11" s="35"/>
      <c r="J11" s="199">
        <f>EOMONTH(J10,-1)</f>
        <v>43069</v>
      </c>
      <c r="K11" s="83">
        <v>41122</v>
      </c>
      <c r="L11" s="84">
        <v>41486</v>
      </c>
      <c r="M11" s="85">
        <v>9756</v>
      </c>
      <c r="N11" s="86">
        <v>7276</v>
      </c>
      <c r="Q11" s="89">
        <v>1</v>
      </c>
      <c r="R11" s="90" t="s">
        <v>111</v>
      </c>
      <c r="W11" s="72"/>
      <c r="X11" s="73"/>
    </row>
    <row r="12" spans="2:26" ht="15" customHeight="1" x14ac:dyDescent="0.15">
      <c r="B12" s="35"/>
      <c r="C12" s="35"/>
      <c r="D12" s="35"/>
      <c r="E12" s="35"/>
      <c r="F12" s="35"/>
      <c r="G12" s="35"/>
      <c r="H12" s="35"/>
      <c r="I12" s="91"/>
      <c r="J12" s="36"/>
      <c r="K12" s="83">
        <v>41487</v>
      </c>
      <c r="L12" s="84">
        <v>41851</v>
      </c>
      <c r="M12" s="85">
        <v>9702</v>
      </c>
      <c r="N12" s="86">
        <v>13001</v>
      </c>
      <c r="Q12" s="89">
        <v>2</v>
      </c>
      <c r="R12" s="90" t="s">
        <v>112</v>
      </c>
      <c r="W12" s="92" t="s">
        <v>113</v>
      </c>
      <c r="X12" s="93" t="s">
        <v>114</v>
      </c>
      <c r="Y12" s="499"/>
      <c r="Z12" s="500"/>
    </row>
    <row r="13" spans="2:26" ht="15" customHeight="1" x14ac:dyDescent="0.15">
      <c r="B13" s="35"/>
      <c r="C13" s="94" t="s">
        <v>115</v>
      </c>
      <c r="D13" s="95" t="str">
        <f>IF(表面※裏面も必ず確認してください⇒!Q18="","",表面※裏面も必ず確認してください⇒!Q18)</f>
        <v/>
      </c>
      <c r="E13" s="96" t="s">
        <v>116</v>
      </c>
      <c r="F13" s="97" t="s">
        <v>117</v>
      </c>
      <c r="G13" s="98" t="str">
        <f>IF(D13="","",S29)</f>
        <v/>
      </c>
      <c r="H13" s="99" t="s">
        <v>116</v>
      </c>
      <c r="I13" s="100"/>
      <c r="J13" s="36"/>
      <c r="K13" s="83">
        <v>41852</v>
      </c>
      <c r="L13" s="84">
        <v>42216</v>
      </c>
      <c r="M13" s="85">
        <v>9681</v>
      </c>
      <c r="N13" s="86">
        <v>12973</v>
      </c>
      <c r="Q13" s="89">
        <v>3</v>
      </c>
      <c r="R13" s="90" t="s">
        <v>118</v>
      </c>
      <c r="W13" s="101" t="str">
        <f>IF(E24="",E21,E24)</f>
        <v/>
      </c>
      <c r="X13" s="102" t="str">
        <f>IF(X17="","",MIN(X17:X18))</f>
        <v/>
      </c>
      <c r="Y13" s="103" t="str">
        <f>IF(W13&gt;X13,"論理エラー「開始年月日」以前に「終了年月日」が設定されている","")</f>
        <v/>
      </c>
      <c r="Z13" s="103"/>
    </row>
    <row r="14" spans="2:26" ht="15" customHeight="1" x14ac:dyDescent="0.15">
      <c r="B14" s="35"/>
      <c r="C14" s="104" t="s">
        <v>119</v>
      </c>
      <c r="D14" s="105" t="str">
        <f>IF(D13="","",L29)</f>
        <v/>
      </c>
      <c r="E14" s="35" t="s">
        <v>116</v>
      </c>
      <c r="F14" s="106" t="s">
        <v>120</v>
      </c>
      <c r="G14" s="107" t="str">
        <f>IF(D13="","",T29)</f>
        <v/>
      </c>
      <c r="H14" s="108" t="s">
        <v>116</v>
      </c>
      <c r="I14" s="100"/>
      <c r="J14" s="36"/>
      <c r="K14" s="83">
        <v>42217</v>
      </c>
      <c r="L14" s="84">
        <v>42582</v>
      </c>
      <c r="M14" s="85">
        <v>9688</v>
      </c>
      <c r="N14" s="86">
        <v>12982</v>
      </c>
      <c r="Q14" s="89">
        <v>4</v>
      </c>
      <c r="R14" s="90" t="s">
        <v>121</v>
      </c>
      <c r="W14" s="101" t="str">
        <f>IF(V29="","",V29+180)</f>
        <v/>
      </c>
      <c r="X14" s="102" t="str">
        <f>IF(G24="",G21,G24)</f>
        <v/>
      </c>
      <c r="Y14" s="103"/>
      <c r="Z14" s="103"/>
    </row>
    <row r="15" spans="2:26" ht="15" customHeight="1" thickBot="1" x14ac:dyDescent="0.2">
      <c r="B15" s="35"/>
      <c r="C15" s="109"/>
      <c r="D15" s="110"/>
      <c r="E15" s="111"/>
      <c r="F15" s="112"/>
      <c r="G15" s="113" t="str">
        <f>IF(D13="","",U29)</f>
        <v/>
      </c>
      <c r="H15" s="114" t="s">
        <v>116</v>
      </c>
      <c r="I15" s="100"/>
      <c r="J15" s="36"/>
      <c r="K15" s="83">
        <v>42583</v>
      </c>
      <c r="L15" s="84">
        <v>42947</v>
      </c>
      <c r="M15" s="85">
        <v>9647</v>
      </c>
      <c r="N15" s="86">
        <v>12927</v>
      </c>
      <c r="Q15" s="89">
        <v>5</v>
      </c>
      <c r="R15" s="90" t="s">
        <v>158</v>
      </c>
      <c r="W15" s="115"/>
      <c r="X15" s="116"/>
      <c r="Y15" s="103"/>
      <c r="Z15" s="103"/>
    </row>
    <row r="16" spans="2:26" ht="15.75" customHeight="1" x14ac:dyDescent="0.15">
      <c r="B16" s="35"/>
      <c r="C16" s="117" t="s">
        <v>122</v>
      </c>
      <c r="D16" s="118"/>
      <c r="E16" s="35" t="s">
        <v>116</v>
      </c>
      <c r="F16" s="106" t="s">
        <v>117</v>
      </c>
      <c r="G16" s="119" t="str">
        <f>IF(ISERROR(S48)=TRUE,"",S48)</f>
        <v/>
      </c>
      <c r="H16" s="108" t="s">
        <v>116</v>
      </c>
      <c r="I16" s="35"/>
      <c r="J16" s="36"/>
      <c r="K16" s="83">
        <v>42948</v>
      </c>
      <c r="L16" s="84">
        <v>43312</v>
      </c>
      <c r="M16" s="85">
        <v>10165</v>
      </c>
      <c r="N16" s="86">
        <v>13622</v>
      </c>
      <c r="Q16" s="89"/>
      <c r="R16" s="90"/>
      <c r="W16" s="103"/>
      <c r="X16" s="103"/>
      <c r="Y16" s="103"/>
      <c r="Z16" s="103"/>
    </row>
    <row r="17" spans="2:27" ht="15" customHeight="1" x14ac:dyDescent="0.15">
      <c r="B17" s="35"/>
      <c r="C17" s="104" t="s">
        <v>119</v>
      </c>
      <c r="D17" s="120" t="str">
        <f>IF(D16="","",ROUND(D16/22,-1))</f>
        <v/>
      </c>
      <c r="E17" s="35" t="s">
        <v>116</v>
      </c>
      <c r="F17" s="106" t="s">
        <v>120</v>
      </c>
      <c r="G17" s="107" t="str">
        <f>IF(ISERROR(T48)=TRUE,"",T48)</f>
        <v/>
      </c>
      <c r="H17" s="108" t="s">
        <v>116</v>
      </c>
      <c r="I17" s="35"/>
      <c r="J17" s="36"/>
      <c r="K17" s="83">
        <v>43313</v>
      </c>
      <c r="L17" s="84">
        <v>43541</v>
      </c>
      <c r="M17" s="85">
        <v>10220</v>
      </c>
      <c r="N17" s="86">
        <v>13695</v>
      </c>
      <c r="Q17" s="89"/>
      <c r="R17" s="90"/>
      <c r="W17" s="204" t="s">
        <v>150</v>
      </c>
      <c r="X17" s="205" t="str">
        <f>IF(W13="","",W13+179)</f>
        <v/>
      </c>
      <c r="Y17" s="103"/>
      <c r="Z17" s="103"/>
    </row>
    <row r="18" spans="2:27" ht="15" customHeight="1" x14ac:dyDescent="0.15">
      <c r="B18" s="35"/>
      <c r="C18" s="121"/>
      <c r="D18" s="122"/>
      <c r="E18" s="123"/>
      <c r="F18" s="124"/>
      <c r="G18" s="125" t="str">
        <f>IF(ISERROR(U48)=TRUE,"",U48)</f>
        <v/>
      </c>
      <c r="H18" s="126" t="s">
        <v>116</v>
      </c>
      <c r="I18" s="35"/>
      <c r="J18" s="36"/>
      <c r="K18" s="83">
        <v>43542</v>
      </c>
      <c r="L18" s="84">
        <v>43677</v>
      </c>
      <c r="M18" s="85">
        <v>10234</v>
      </c>
      <c r="N18" s="86">
        <v>13713</v>
      </c>
      <c r="Q18" s="89"/>
      <c r="R18" s="90"/>
      <c r="W18" s="204" t="s">
        <v>151</v>
      </c>
      <c r="X18" s="205" t="str">
        <f>G24</f>
        <v/>
      </c>
      <c r="Y18" s="103"/>
      <c r="Z18" s="103"/>
    </row>
    <row r="19" spans="2:27" ht="15" customHeight="1" x14ac:dyDescent="0.15">
      <c r="B19" s="35"/>
      <c r="C19" s="35"/>
      <c r="D19" s="35"/>
      <c r="E19" s="35"/>
      <c r="F19" s="35"/>
      <c r="G19" s="35"/>
      <c r="H19" s="35"/>
      <c r="I19" s="35"/>
      <c r="J19" s="36"/>
      <c r="K19" s="83">
        <v>43678</v>
      </c>
      <c r="L19" s="84">
        <v>44043</v>
      </c>
      <c r="M19" s="85">
        <v>10322</v>
      </c>
      <c r="N19" s="86">
        <v>13832</v>
      </c>
      <c r="Q19" s="89"/>
      <c r="R19" s="90"/>
      <c r="W19" s="103"/>
      <c r="X19" s="103"/>
      <c r="Y19" s="103"/>
      <c r="Z19" s="103"/>
    </row>
    <row r="20" spans="2:27" ht="15" customHeight="1" x14ac:dyDescent="0.15">
      <c r="B20" s="35"/>
      <c r="C20" s="127"/>
      <c r="D20" s="96"/>
      <c r="E20" s="128" t="s">
        <v>123</v>
      </c>
      <c r="F20" s="96"/>
      <c r="G20" s="128" t="s">
        <v>124</v>
      </c>
      <c r="H20" s="99"/>
      <c r="I20" s="35"/>
      <c r="J20" s="36"/>
      <c r="K20" s="83">
        <v>44044</v>
      </c>
      <c r="L20" s="84">
        <v>44408</v>
      </c>
      <c r="M20" s="85">
        <v>10370</v>
      </c>
      <c r="N20" s="86">
        <v>13896</v>
      </c>
      <c r="Q20" s="89"/>
      <c r="R20" s="90"/>
    </row>
    <row r="21" spans="2:27" ht="15" customHeight="1" x14ac:dyDescent="0.15">
      <c r="B21" s="35"/>
      <c r="C21" s="104" t="s">
        <v>125</v>
      </c>
      <c r="D21" s="35"/>
      <c r="E21" s="196" t="str">
        <f>IF(表面※裏面も必ず確認してください⇒!P16="","",DATE(表面※裏面も必ず確認してください⇒!P16+2019-1,表面※裏面も必ず確認してください⇒!S16,表面※裏面も必ず確認してください⇒!V16))</f>
        <v/>
      </c>
      <c r="F21" s="67" t="s">
        <v>126</v>
      </c>
      <c r="G21" s="130" t="str">
        <f>IF(G10="","",MIN(G10:I10))</f>
        <v/>
      </c>
      <c r="H21" s="131" t="str">
        <f>IF(E21&gt;G21,"****論理エラー「開始年月日」以前に「終了年月日」が設定されている","")</f>
        <v/>
      </c>
      <c r="I21" s="35"/>
      <c r="J21" s="36"/>
      <c r="K21" s="83">
        <v>44409</v>
      </c>
      <c r="L21" s="84">
        <v>44773</v>
      </c>
      <c r="M21" s="85">
        <v>10240</v>
      </c>
      <c r="N21" s="86">
        <v>13722</v>
      </c>
    </row>
    <row r="22" spans="2:27" ht="15" customHeight="1" x14ac:dyDescent="0.15">
      <c r="B22" s="35"/>
      <c r="C22" s="132"/>
      <c r="D22" s="35"/>
      <c r="E22" s="35"/>
      <c r="F22" s="35"/>
      <c r="G22" s="133" t="s">
        <v>127</v>
      </c>
      <c r="H22" s="108"/>
      <c r="I22" s="35"/>
      <c r="J22" s="36"/>
      <c r="K22" s="83">
        <v>44774</v>
      </c>
      <c r="L22" s="84">
        <v>45138</v>
      </c>
      <c r="M22" s="85">
        <v>10356</v>
      </c>
      <c r="N22" s="86">
        <v>13878</v>
      </c>
      <c r="W22" s="134"/>
    </row>
    <row r="23" spans="2:27" ht="15" customHeight="1" x14ac:dyDescent="0.15">
      <c r="B23" s="35"/>
      <c r="C23" s="132"/>
      <c r="D23" s="35"/>
      <c r="E23" s="35"/>
      <c r="F23" s="35"/>
      <c r="G23" s="35"/>
      <c r="H23" s="108"/>
      <c r="I23" s="35"/>
      <c r="J23" s="198" t="s">
        <v>149</v>
      </c>
      <c r="K23" s="83">
        <v>45139</v>
      </c>
      <c r="L23" s="84">
        <v>45504</v>
      </c>
      <c r="M23" s="85">
        <v>10520</v>
      </c>
      <c r="N23" s="86">
        <v>14097</v>
      </c>
      <c r="W23" s="134"/>
    </row>
    <row r="24" spans="2:27" ht="15" customHeight="1" x14ac:dyDescent="0.15">
      <c r="B24" s="35"/>
      <c r="C24" s="104" t="s">
        <v>128</v>
      </c>
      <c r="D24" s="35"/>
      <c r="E24" s="129" t="str">
        <f>IF(表面※裏面も必ず確認してください⇒!P17="","",DATE(表面※裏面も必ず確認してください⇒!P17+2019-1,表面※裏面も必ず確認してください⇒!S17,表面※裏面も必ず確認してください⇒!V17))</f>
        <v/>
      </c>
      <c r="F24" s="67" t="s">
        <v>126</v>
      </c>
      <c r="G24" s="129" t="str">
        <f>IF(表面※裏面も必ず確認してください⇒!AC17="","",DATE(表面※裏面も必ず確認してください⇒!AC17+2019-1,表面※裏面も必ず確認してください⇒!AF17,表面※裏面も必ず確認してください⇒!AI17))</f>
        <v/>
      </c>
      <c r="H24" s="131" t="str">
        <f>IF(E24&gt;G24,"****論理エラー「開始年月日」以前に「終了年月日」が設定されている","")</f>
        <v/>
      </c>
      <c r="I24" s="35"/>
      <c r="J24" s="199">
        <f>DATE(表面※裏面も必ず確認してください⇒!AC17+2019-1,表面※裏面も必ず確認してください⇒!AF17,表面※裏面も必ず確認してください⇒!AI17+1)</f>
        <v>43070</v>
      </c>
      <c r="K24" s="83">
        <v>45505</v>
      </c>
      <c r="L24" s="84">
        <v>45869</v>
      </c>
      <c r="M24" s="85">
        <v>10697</v>
      </c>
      <c r="N24" s="86">
        <v>14334</v>
      </c>
      <c r="W24" s="134"/>
    </row>
    <row r="25" spans="2:27" ht="15" customHeight="1" x14ac:dyDescent="0.15">
      <c r="B25" s="35"/>
      <c r="C25" s="121"/>
      <c r="D25" s="123"/>
      <c r="E25" s="123"/>
      <c r="F25" s="123"/>
      <c r="G25" s="123" t="s">
        <v>127</v>
      </c>
      <c r="H25" s="126"/>
      <c r="I25" s="35"/>
      <c r="J25" s="199">
        <f>EOMONTH(J24,-1)</f>
        <v>43069</v>
      </c>
      <c r="K25" s="83">
        <v>45870</v>
      </c>
      <c r="L25" s="84">
        <v>46234</v>
      </c>
      <c r="M25" s="85">
        <v>10984</v>
      </c>
      <c r="N25" s="86">
        <v>14718</v>
      </c>
      <c r="W25" s="134"/>
    </row>
    <row r="26" spans="2:27" ht="15" customHeight="1" x14ac:dyDescent="0.15">
      <c r="B26" s="35"/>
      <c r="C26" s="35"/>
      <c r="D26" s="35" t="s">
        <v>129</v>
      </c>
      <c r="E26" s="135" t="str">
        <f>X13</f>
        <v/>
      </c>
      <c r="F26" s="35"/>
      <c r="G26" s="35"/>
      <c r="H26" s="35"/>
      <c r="I26" s="35"/>
      <c r="J26" s="36"/>
      <c r="K26" s="46"/>
      <c r="W26" s="134"/>
    </row>
    <row r="27" spans="2:27" ht="15" customHeight="1" x14ac:dyDescent="0.15">
      <c r="B27" s="35"/>
      <c r="C27" s="35"/>
      <c r="D27" s="35"/>
      <c r="E27" s="35"/>
      <c r="F27" s="35"/>
      <c r="G27" s="35"/>
      <c r="H27" s="35"/>
      <c r="I27" s="35"/>
      <c r="J27" s="36"/>
      <c r="K27" s="136"/>
      <c r="L27" s="137"/>
      <c r="M27" s="138" t="s">
        <v>130</v>
      </c>
      <c r="N27" s="139"/>
      <c r="O27" s="140" t="s">
        <v>131</v>
      </c>
      <c r="P27" s="138"/>
      <c r="Q27" s="141"/>
      <c r="R27" s="142" t="s">
        <v>132</v>
      </c>
      <c r="S27" s="137" t="s">
        <v>133</v>
      </c>
      <c r="T27" s="137"/>
      <c r="U27" s="137"/>
      <c r="V27" s="143"/>
      <c r="W27" s="144"/>
      <c r="X27" s="143"/>
      <c r="Y27" s="145"/>
      <c r="Z27" s="144"/>
    </row>
    <row r="28" spans="2:27" ht="15" customHeight="1" x14ac:dyDescent="0.15">
      <c r="B28" s="146"/>
      <c r="C28" s="40" t="s">
        <v>134</v>
      </c>
      <c r="D28" s="40" t="s">
        <v>135</v>
      </c>
      <c r="E28" s="40" t="s">
        <v>136</v>
      </c>
      <c r="F28" s="505" t="s">
        <v>137</v>
      </c>
      <c r="G28" s="506"/>
      <c r="H28" s="147" t="s">
        <v>138</v>
      </c>
      <c r="I28" s="148" t="s">
        <v>139</v>
      </c>
      <c r="J28" s="36"/>
      <c r="K28" s="149" t="s">
        <v>132</v>
      </c>
      <c r="L28" s="150" t="s">
        <v>119</v>
      </c>
      <c r="M28" s="1" t="s">
        <v>140</v>
      </c>
      <c r="N28" s="151" t="s">
        <v>141</v>
      </c>
      <c r="O28" s="1" t="s">
        <v>140</v>
      </c>
      <c r="P28" s="151" t="s">
        <v>141</v>
      </c>
      <c r="Q28" s="141"/>
      <c r="R28" s="142" t="s">
        <v>142</v>
      </c>
      <c r="S28" s="1" t="s">
        <v>140</v>
      </c>
      <c r="T28" s="151" t="s">
        <v>141</v>
      </c>
      <c r="U28" s="152"/>
      <c r="V28" s="153" t="s">
        <v>143</v>
      </c>
      <c r="W28" s="154" t="s">
        <v>144</v>
      </c>
      <c r="X28" s="153" t="s">
        <v>90</v>
      </c>
      <c r="Y28" s="155" t="s">
        <v>91</v>
      </c>
      <c r="Z28" s="154" t="s">
        <v>145</v>
      </c>
    </row>
    <row r="29" spans="2:27" ht="15" customHeight="1" x14ac:dyDescent="0.15">
      <c r="B29" s="156">
        <v>1</v>
      </c>
      <c r="C29" s="157" t="str">
        <f>IF(W29="","",W29)</f>
        <v/>
      </c>
      <c r="D29" s="158" t="str">
        <f>IF(Z29="","",Z29)</f>
        <v/>
      </c>
      <c r="E29" s="158" t="str">
        <f>IF(D29="","",D29*T29)</f>
        <v/>
      </c>
      <c r="F29" s="159"/>
      <c r="G29" s="160"/>
      <c r="H29" s="158"/>
      <c r="I29" s="161"/>
      <c r="J29" s="36"/>
      <c r="K29" s="162" t="str">
        <f>IF(I29="",D13,I29)</f>
        <v/>
      </c>
      <c r="L29" s="86" t="e">
        <f>ROUND(K29/22,-1)</f>
        <v>#VALUE!</v>
      </c>
      <c r="M29" s="163" t="e">
        <f>ROUNDDOWN(L29*0.5,0)</f>
        <v>#VALUE!</v>
      </c>
      <c r="N29" s="164" t="e">
        <f>ROUNDDOWN(L29*0.67,0)</f>
        <v>#VALUE!</v>
      </c>
      <c r="O29" s="165" t="str">
        <f>IF(V29="","",VLOOKUP(V29,$K$10:$N$25,3,TRUE))</f>
        <v/>
      </c>
      <c r="P29" s="166" t="str">
        <f t="shared" ref="P29:P45" si="0">IF(V29="","",VLOOKUP(V29,$K$10:$N$25,4,TRUE))</f>
        <v/>
      </c>
      <c r="Q29" s="167"/>
      <c r="R29" s="168">
        <v>0</v>
      </c>
      <c r="S29" s="165" t="str">
        <f t="shared" ref="S29:S45" si="1">IF(V29="","",IF($I$4="なし",M29,MIN(M29,O29)))</f>
        <v/>
      </c>
      <c r="T29" s="166" t="str">
        <f t="shared" ref="T29:T45" si="2">IF(V29="","",IF($I$4="なし",N29,MIN(N29,P29)))</f>
        <v/>
      </c>
      <c r="U29" s="169"/>
      <c r="V29" s="170" t="str">
        <f>W13</f>
        <v/>
      </c>
      <c r="W29" s="171" t="str">
        <f>IF($X$13="","",IF(AND($X$13&gt;EOMONTH($W$13,-1),$X$13&lt;=EOMONTH($W$13,0)),$X$13,IF($X$13&gt;=EOMONTH($W$13,0),EOMONTH($W$13,0),"")))</f>
        <v/>
      </c>
      <c r="X29" s="172" t="str">
        <f>IF(W29="","",YEAR(W29)-1988)</f>
        <v/>
      </c>
      <c r="Y29" s="173" t="str">
        <f>IF(W29="","",MONTH(W29))</f>
        <v/>
      </c>
      <c r="Z29" s="174" t="str">
        <f t="shared" ref="Z29:Z45" si="3">IF(W29="","",NETWORKDAYS(V29,W29))</f>
        <v/>
      </c>
      <c r="AA29" s="103"/>
    </row>
    <row r="30" spans="2:27" ht="15" customHeight="1" x14ac:dyDescent="0.15">
      <c r="B30" s="156">
        <v>2</v>
      </c>
      <c r="C30" s="157" t="str">
        <f t="shared" ref="C30:C45" si="4">IF(W30="","",W30)</f>
        <v/>
      </c>
      <c r="D30" s="158" t="str">
        <f t="shared" ref="D30:D45" si="5">IF(Z30="","",Z30)</f>
        <v/>
      </c>
      <c r="E30" s="158" t="str">
        <f t="shared" ref="E30:E35" si="6">IF(D30="","",D30*T30)</f>
        <v/>
      </c>
      <c r="F30" s="159"/>
      <c r="G30" s="160"/>
      <c r="H30" s="158"/>
      <c r="I30" s="161"/>
      <c r="J30" s="36"/>
      <c r="K30" s="162" t="str">
        <f>IF(I30="",K29,I30)</f>
        <v/>
      </c>
      <c r="L30" s="86" t="e">
        <f t="shared" ref="L30:L45" si="7">ROUND(K30/22,-1)</f>
        <v>#VALUE!</v>
      </c>
      <c r="M30" s="163" t="e">
        <f t="shared" ref="M30:M45" si="8">ROUNDDOWN(L30*0.5,0)</f>
        <v>#VALUE!</v>
      </c>
      <c r="N30" s="164" t="e">
        <f t="shared" ref="N30:N45" si="9">ROUNDDOWN(L30*0.67,0)</f>
        <v>#VALUE!</v>
      </c>
      <c r="O30" s="165" t="str">
        <f t="shared" ref="O30:O45" si="10">IF(V30="","",VLOOKUP(V30,$K$10:$N$25,3,TRUE))</f>
        <v/>
      </c>
      <c r="P30" s="166" t="str">
        <f t="shared" si="0"/>
        <v/>
      </c>
      <c r="Q30" s="167"/>
      <c r="R30" s="168">
        <f t="shared" ref="R30:R46" si="11">IF(V29="",0,IF(M29=M30,0,1))</f>
        <v>0</v>
      </c>
      <c r="S30" s="165" t="str">
        <f t="shared" si="1"/>
        <v/>
      </c>
      <c r="T30" s="166" t="str">
        <f t="shared" si="2"/>
        <v/>
      </c>
      <c r="U30" s="169"/>
      <c r="V30" s="170" t="str">
        <f t="shared" ref="V30:V35" si="12">IF(W29="","",IF(W30="","",W29+1))</f>
        <v/>
      </c>
      <c r="W30" s="171" t="str">
        <f>IF($X$13="","",IF(AND($X$13&gt;EOMONTH($W$13,0),$X$13&lt;=EOMONTH($W$13,1)),$X$13,IF($X$13&gt;=EOMONTH($W$13,1),EOMONTH($W$13,1),"")))</f>
        <v/>
      </c>
      <c r="X30" s="172" t="str">
        <f t="shared" ref="X30:X45" si="13">IF(W30="","",YEAR(W30)-1988)</f>
        <v/>
      </c>
      <c r="Y30" s="173" t="str">
        <f t="shared" ref="Y30:Y45" si="14">IF(W30="","",MONTH(W30))</f>
        <v/>
      </c>
      <c r="Z30" s="174" t="str">
        <f t="shared" si="3"/>
        <v/>
      </c>
    </row>
    <row r="31" spans="2:27" ht="15" customHeight="1" x14ac:dyDescent="0.15">
      <c r="B31" s="156">
        <v>3</v>
      </c>
      <c r="C31" s="157" t="str">
        <f t="shared" si="4"/>
        <v/>
      </c>
      <c r="D31" s="158" t="str">
        <f t="shared" si="5"/>
        <v/>
      </c>
      <c r="E31" s="158" t="str">
        <f t="shared" si="6"/>
        <v/>
      </c>
      <c r="F31" s="159"/>
      <c r="G31" s="160"/>
      <c r="H31" s="158"/>
      <c r="I31" s="161"/>
      <c r="J31" s="36"/>
      <c r="K31" s="162" t="str">
        <f t="shared" ref="K31:K45" si="15">IF(I31="",K30,I31)</f>
        <v/>
      </c>
      <c r="L31" s="86" t="e">
        <f t="shared" si="7"/>
        <v>#VALUE!</v>
      </c>
      <c r="M31" s="163" t="e">
        <f t="shared" si="8"/>
        <v>#VALUE!</v>
      </c>
      <c r="N31" s="164" t="e">
        <f t="shared" si="9"/>
        <v>#VALUE!</v>
      </c>
      <c r="O31" s="165" t="str">
        <f t="shared" si="10"/>
        <v/>
      </c>
      <c r="P31" s="166" t="str">
        <f t="shared" si="0"/>
        <v/>
      </c>
      <c r="Q31" s="167"/>
      <c r="R31" s="168">
        <f t="shared" si="11"/>
        <v>0</v>
      </c>
      <c r="S31" s="165" t="str">
        <f t="shared" si="1"/>
        <v/>
      </c>
      <c r="T31" s="166" t="str">
        <f t="shared" si="2"/>
        <v/>
      </c>
      <c r="U31" s="169"/>
      <c r="V31" s="170" t="str">
        <f t="shared" si="12"/>
        <v/>
      </c>
      <c r="W31" s="171" t="str">
        <f>IF($X$13="","",IF(AND($X$13&gt;EOMONTH($W$13,1),$X$13&lt;=EOMONTH($W$13,2)),$X$13,IF($X$13&gt;=EOMONTH($W$13,2),EOMONTH($W$13,2),"")))</f>
        <v/>
      </c>
      <c r="X31" s="172" t="str">
        <f t="shared" si="13"/>
        <v/>
      </c>
      <c r="Y31" s="173" t="str">
        <f t="shared" si="14"/>
        <v/>
      </c>
      <c r="Z31" s="174" t="str">
        <f t="shared" si="3"/>
        <v/>
      </c>
    </row>
    <row r="32" spans="2:27" ht="15" customHeight="1" x14ac:dyDescent="0.15">
      <c r="B32" s="156">
        <v>4</v>
      </c>
      <c r="C32" s="157" t="str">
        <f t="shared" si="4"/>
        <v/>
      </c>
      <c r="D32" s="158" t="str">
        <f t="shared" si="5"/>
        <v/>
      </c>
      <c r="E32" s="158" t="str">
        <f t="shared" si="6"/>
        <v/>
      </c>
      <c r="F32" s="159"/>
      <c r="G32" s="160"/>
      <c r="H32" s="158"/>
      <c r="I32" s="161"/>
      <c r="J32" s="36"/>
      <c r="K32" s="162" t="str">
        <f t="shared" si="15"/>
        <v/>
      </c>
      <c r="L32" s="86" t="e">
        <f t="shared" si="7"/>
        <v>#VALUE!</v>
      </c>
      <c r="M32" s="163" t="e">
        <f t="shared" si="8"/>
        <v>#VALUE!</v>
      </c>
      <c r="N32" s="164" t="e">
        <f t="shared" si="9"/>
        <v>#VALUE!</v>
      </c>
      <c r="O32" s="165" t="str">
        <f t="shared" si="10"/>
        <v/>
      </c>
      <c r="P32" s="166" t="str">
        <f t="shared" si="0"/>
        <v/>
      </c>
      <c r="Q32" s="167"/>
      <c r="R32" s="168">
        <f t="shared" si="11"/>
        <v>0</v>
      </c>
      <c r="S32" s="165" t="str">
        <f t="shared" si="1"/>
        <v/>
      </c>
      <c r="T32" s="166" t="str">
        <f t="shared" si="2"/>
        <v/>
      </c>
      <c r="U32" s="169"/>
      <c r="V32" s="170" t="str">
        <f t="shared" si="12"/>
        <v/>
      </c>
      <c r="W32" s="171" t="str">
        <f>IF($X$13="","",IF(AND($X$13&gt;EOMONTH($W$13,2),$X$13&lt;=EOMONTH($W$13,3)),$X$13,IF($X$13&gt;=EOMONTH($W$13,3),EOMONTH($W$13,3),"")))</f>
        <v/>
      </c>
      <c r="X32" s="172" t="str">
        <f t="shared" si="13"/>
        <v/>
      </c>
      <c r="Y32" s="173" t="str">
        <f t="shared" si="14"/>
        <v/>
      </c>
      <c r="Z32" s="174" t="str">
        <f t="shared" si="3"/>
        <v/>
      </c>
    </row>
    <row r="33" spans="2:26" ht="15" customHeight="1" x14ac:dyDescent="0.15">
      <c r="B33" s="156">
        <v>5</v>
      </c>
      <c r="C33" s="157" t="str">
        <f t="shared" si="4"/>
        <v/>
      </c>
      <c r="D33" s="158" t="str">
        <f t="shared" si="5"/>
        <v/>
      </c>
      <c r="E33" s="158" t="str">
        <f t="shared" si="6"/>
        <v/>
      </c>
      <c r="F33" s="159"/>
      <c r="G33" s="160"/>
      <c r="H33" s="158"/>
      <c r="I33" s="161"/>
      <c r="J33" s="36"/>
      <c r="K33" s="162" t="str">
        <f t="shared" si="15"/>
        <v/>
      </c>
      <c r="L33" s="86" t="e">
        <f t="shared" si="7"/>
        <v>#VALUE!</v>
      </c>
      <c r="M33" s="163" t="e">
        <f t="shared" si="8"/>
        <v>#VALUE!</v>
      </c>
      <c r="N33" s="164" t="e">
        <f t="shared" si="9"/>
        <v>#VALUE!</v>
      </c>
      <c r="O33" s="165" t="str">
        <f t="shared" si="10"/>
        <v/>
      </c>
      <c r="P33" s="166" t="str">
        <f t="shared" si="0"/>
        <v/>
      </c>
      <c r="Q33" s="167"/>
      <c r="R33" s="168">
        <f t="shared" si="11"/>
        <v>0</v>
      </c>
      <c r="S33" s="165" t="str">
        <f t="shared" si="1"/>
        <v/>
      </c>
      <c r="T33" s="166" t="str">
        <f t="shared" si="2"/>
        <v/>
      </c>
      <c r="U33" s="169"/>
      <c r="V33" s="170" t="str">
        <f t="shared" si="12"/>
        <v/>
      </c>
      <c r="W33" s="171" t="str">
        <f>IF($X$13="","",IF(AND($X$13&gt;EOMONTH($W$13,3),$X$13&lt;=EOMONTH($W$13,4)),$X$13,IF($X$13&gt;=EOMONTH($W$13,4),EOMONTH($W$13,4),"")))</f>
        <v/>
      </c>
      <c r="X33" s="172" t="str">
        <f t="shared" si="13"/>
        <v/>
      </c>
      <c r="Y33" s="173" t="str">
        <f t="shared" si="14"/>
        <v/>
      </c>
      <c r="Z33" s="174" t="str">
        <f t="shared" si="3"/>
        <v/>
      </c>
    </row>
    <row r="34" spans="2:26" ht="15" customHeight="1" x14ac:dyDescent="0.15">
      <c r="B34" s="156">
        <v>6</v>
      </c>
      <c r="C34" s="157" t="str">
        <f t="shared" si="4"/>
        <v/>
      </c>
      <c r="D34" s="158" t="str">
        <f t="shared" si="5"/>
        <v/>
      </c>
      <c r="E34" s="158" t="str">
        <f t="shared" si="6"/>
        <v/>
      </c>
      <c r="F34" s="159"/>
      <c r="G34" s="160"/>
      <c r="H34" s="158"/>
      <c r="I34" s="161"/>
      <c r="J34" s="36"/>
      <c r="K34" s="162" t="str">
        <f t="shared" si="15"/>
        <v/>
      </c>
      <c r="L34" s="86" t="e">
        <f t="shared" si="7"/>
        <v>#VALUE!</v>
      </c>
      <c r="M34" s="163" t="e">
        <f t="shared" si="8"/>
        <v>#VALUE!</v>
      </c>
      <c r="N34" s="164" t="e">
        <f t="shared" si="9"/>
        <v>#VALUE!</v>
      </c>
      <c r="O34" s="165" t="str">
        <f t="shared" si="10"/>
        <v/>
      </c>
      <c r="P34" s="166" t="str">
        <f t="shared" si="0"/>
        <v/>
      </c>
      <c r="Q34" s="167"/>
      <c r="R34" s="168">
        <f t="shared" si="11"/>
        <v>0</v>
      </c>
      <c r="S34" s="165" t="str">
        <f t="shared" si="1"/>
        <v/>
      </c>
      <c r="T34" s="166" t="str">
        <f t="shared" si="2"/>
        <v/>
      </c>
      <c r="U34" s="169"/>
      <c r="V34" s="170" t="str">
        <f t="shared" si="12"/>
        <v/>
      </c>
      <c r="W34" s="171" t="str">
        <f>IF($X$13="","",IF(AND($X$13&gt;EOMONTH($W$13,4),$X$13&lt;=EOMONTH($W$13,5)),$X$13,IF($X$13&gt;=EOMONTH($W$13,5),EOMONTH($W$13,5),"")))</f>
        <v/>
      </c>
      <c r="X34" s="172" t="str">
        <f t="shared" si="13"/>
        <v/>
      </c>
      <c r="Y34" s="173" t="str">
        <f t="shared" si="14"/>
        <v/>
      </c>
      <c r="Z34" s="174" t="str">
        <f t="shared" si="3"/>
        <v/>
      </c>
    </row>
    <row r="35" spans="2:26" ht="15" customHeight="1" x14ac:dyDescent="0.15">
      <c r="B35" s="156">
        <v>7</v>
      </c>
      <c r="C35" s="157" t="str">
        <f t="shared" si="4"/>
        <v/>
      </c>
      <c r="D35" s="158" t="str">
        <f t="shared" si="5"/>
        <v/>
      </c>
      <c r="E35" s="158" t="str">
        <f t="shared" si="6"/>
        <v/>
      </c>
      <c r="F35" s="159"/>
      <c r="G35" s="160"/>
      <c r="H35" s="158"/>
      <c r="I35" s="161"/>
      <c r="J35" s="36"/>
      <c r="K35" s="162" t="str">
        <f t="shared" si="15"/>
        <v/>
      </c>
      <c r="L35" s="86" t="e">
        <f t="shared" si="7"/>
        <v>#VALUE!</v>
      </c>
      <c r="M35" s="163" t="e">
        <f t="shared" si="8"/>
        <v>#VALUE!</v>
      </c>
      <c r="N35" s="164" t="e">
        <f t="shared" si="9"/>
        <v>#VALUE!</v>
      </c>
      <c r="O35" s="165" t="str">
        <f t="shared" si="10"/>
        <v/>
      </c>
      <c r="P35" s="166" t="str">
        <f t="shared" si="0"/>
        <v/>
      </c>
      <c r="Q35" s="167"/>
      <c r="R35" s="168">
        <f t="shared" si="11"/>
        <v>0</v>
      </c>
      <c r="S35" s="165" t="str">
        <f t="shared" si="1"/>
        <v/>
      </c>
      <c r="T35" s="166" t="str">
        <f t="shared" si="2"/>
        <v/>
      </c>
      <c r="U35" s="169"/>
      <c r="V35" s="170" t="str">
        <f t="shared" si="12"/>
        <v/>
      </c>
      <c r="W35" s="171" t="str">
        <f>IF($X$13="","",IF(AND($X$13&gt;EOMONTH($W$13,5),$X$13&lt;=EOMONTH($W$13,6)),$X$13,IF($X$13&gt;=EOMONTH($W$13,6),EOMONTH($W$13,6),"")))</f>
        <v/>
      </c>
      <c r="X35" s="172" t="str">
        <f t="shared" si="13"/>
        <v/>
      </c>
      <c r="Y35" s="173" t="str">
        <f t="shared" si="14"/>
        <v/>
      </c>
      <c r="Z35" s="174" t="str">
        <f t="shared" si="3"/>
        <v/>
      </c>
    </row>
    <row r="36" spans="2:26" ht="15" customHeight="1" x14ac:dyDescent="0.15">
      <c r="B36" s="156">
        <v>8</v>
      </c>
      <c r="C36" s="157" t="str">
        <f t="shared" si="4"/>
        <v/>
      </c>
      <c r="D36" s="158" t="str">
        <f t="shared" si="5"/>
        <v/>
      </c>
      <c r="E36" s="158" t="str">
        <f t="shared" ref="E36:E45" si="16">IF(D36="","",D36*S36)</f>
        <v/>
      </c>
      <c r="F36" s="159"/>
      <c r="G36" s="160"/>
      <c r="H36" s="158"/>
      <c r="I36" s="161"/>
      <c r="J36" s="36"/>
      <c r="K36" s="162" t="str">
        <f t="shared" si="15"/>
        <v/>
      </c>
      <c r="L36" s="86" t="e">
        <f t="shared" si="7"/>
        <v>#VALUE!</v>
      </c>
      <c r="M36" s="163" t="e">
        <f t="shared" si="8"/>
        <v>#VALUE!</v>
      </c>
      <c r="N36" s="164" t="e">
        <f t="shared" si="9"/>
        <v>#VALUE!</v>
      </c>
      <c r="O36" s="165" t="str">
        <f t="shared" si="10"/>
        <v/>
      </c>
      <c r="P36" s="166" t="str">
        <f t="shared" si="0"/>
        <v/>
      </c>
      <c r="Q36" s="167"/>
      <c r="R36" s="168">
        <f t="shared" si="11"/>
        <v>0</v>
      </c>
      <c r="S36" s="165" t="str">
        <f t="shared" si="1"/>
        <v/>
      </c>
      <c r="T36" s="166" t="str">
        <f t="shared" si="2"/>
        <v/>
      </c>
      <c r="U36" s="169"/>
      <c r="V36" s="170" t="str">
        <f>W14</f>
        <v/>
      </c>
      <c r="W36" s="171" t="str">
        <f>IF($X$14="","",IF(AND($X$14&gt;EOMONTH($W$14,-1),$X$14&lt;=EOMONTH($W$14,0)),$X$14,IF($X$14&gt;=EOMONTH($W$14,0),EOMONTH($W$14,0),"")))</f>
        <v/>
      </c>
      <c r="X36" s="172" t="str">
        <f t="shared" si="13"/>
        <v/>
      </c>
      <c r="Y36" s="173" t="str">
        <f t="shared" si="14"/>
        <v/>
      </c>
      <c r="Z36" s="174" t="str">
        <f t="shared" si="3"/>
        <v/>
      </c>
    </row>
    <row r="37" spans="2:26" ht="15" customHeight="1" x14ac:dyDescent="0.15">
      <c r="B37" s="156">
        <v>9</v>
      </c>
      <c r="C37" s="157" t="str">
        <f t="shared" si="4"/>
        <v/>
      </c>
      <c r="D37" s="158" t="str">
        <f t="shared" si="5"/>
        <v/>
      </c>
      <c r="E37" s="158" t="str">
        <f t="shared" si="16"/>
        <v/>
      </c>
      <c r="F37" s="159"/>
      <c r="G37" s="160"/>
      <c r="H37" s="158"/>
      <c r="I37" s="161"/>
      <c r="J37" s="36"/>
      <c r="K37" s="162" t="str">
        <f t="shared" si="15"/>
        <v/>
      </c>
      <c r="L37" s="86" t="e">
        <f t="shared" si="7"/>
        <v>#VALUE!</v>
      </c>
      <c r="M37" s="163" t="e">
        <f t="shared" si="8"/>
        <v>#VALUE!</v>
      </c>
      <c r="N37" s="164" t="e">
        <f t="shared" si="9"/>
        <v>#VALUE!</v>
      </c>
      <c r="O37" s="165" t="str">
        <f t="shared" si="10"/>
        <v/>
      </c>
      <c r="P37" s="166" t="str">
        <f t="shared" si="0"/>
        <v/>
      </c>
      <c r="Q37" s="167"/>
      <c r="R37" s="168">
        <f t="shared" si="11"/>
        <v>0</v>
      </c>
      <c r="S37" s="165" t="str">
        <f t="shared" si="1"/>
        <v/>
      </c>
      <c r="T37" s="166" t="str">
        <f t="shared" si="2"/>
        <v/>
      </c>
      <c r="U37" s="169"/>
      <c r="V37" s="170" t="str">
        <f>IF(W36="","",IF(W37="","",W36+1))</f>
        <v/>
      </c>
      <c r="W37" s="171" t="str">
        <f>IF($X$14="","",IF(AND($X$14&gt;EOMONTH($W$14,0),$X$14&lt;=EOMONTH($W$14,1)),$X$14,IF($X$14&gt;=EOMONTH($W$14,1),EOMONTH($W$14,1),"")))</f>
        <v/>
      </c>
      <c r="X37" s="172" t="str">
        <f t="shared" si="13"/>
        <v/>
      </c>
      <c r="Y37" s="173" t="str">
        <f t="shared" si="14"/>
        <v/>
      </c>
      <c r="Z37" s="174" t="str">
        <f t="shared" si="3"/>
        <v/>
      </c>
    </row>
    <row r="38" spans="2:26" ht="15" customHeight="1" x14ac:dyDescent="0.15">
      <c r="B38" s="156">
        <v>10</v>
      </c>
      <c r="C38" s="157" t="str">
        <f t="shared" si="4"/>
        <v/>
      </c>
      <c r="D38" s="158" t="str">
        <f t="shared" si="5"/>
        <v/>
      </c>
      <c r="E38" s="158" t="str">
        <f t="shared" si="16"/>
        <v/>
      </c>
      <c r="F38" s="159"/>
      <c r="G38" s="160"/>
      <c r="H38" s="158"/>
      <c r="I38" s="161"/>
      <c r="J38" s="36"/>
      <c r="K38" s="162" t="str">
        <f t="shared" si="15"/>
        <v/>
      </c>
      <c r="L38" s="86" t="e">
        <f t="shared" si="7"/>
        <v>#VALUE!</v>
      </c>
      <c r="M38" s="163" t="e">
        <f t="shared" si="8"/>
        <v>#VALUE!</v>
      </c>
      <c r="N38" s="164" t="e">
        <f t="shared" si="9"/>
        <v>#VALUE!</v>
      </c>
      <c r="O38" s="165" t="str">
        <f t="shared" si="10"/>
        <v/>
      </c>
      <c r="P38" s="166" t="str">
        <f t="shared" si="0"/>
        <v/>
      </c>
      <c r="Q38" s="167"/>
      <c r="R38" s="168">
        <f t="shared" si="11"/>
        <v>0</v>
      </c>
      <c r="S38" s="165" t="str">
        <f t="shared" si="1"/>
        <v/>
      </c>
      <c r="T38" s="166" t="str">
        <f t="shared" si="2"/>
        <v/>
      </c>
      <c r="U38" s="169"/>
      <c r="V38" s="170" t="str">
        <f t="shared" ref="V38:V45" si="17">IF(W37="","",IF(W38="","",W37+1))</f>
        <v/>
      </c>
      <c r="W38" s="171" t="str">
        <f>IF($X$14="","",IF(AND($X$14&gt;EOMONTH($W$14,1),$X$14&lt;=EOMONTH($W$14,2)),$X$14,IF($X$14&gt;=EOMONTH($W$14,2),EOMONTH($W$14,2),"")))</f>
        <v/>
      </c>
      <c r="X38" s="172" t="str">
        <f t="shared" si="13"/>
        <v/>
      </c>
      <c r="Y38" s="173" t="str">
        <f t="shared" si="14"/>
        <v/>
      </c>
      <c r="Z38" s="174" t="str">
        <f t="shared" si="3"/>
        <v/>
      </c>
    </row>
    <row r="39" spans="2:26" ht="15" customHeight="1" x14ac:dyDescent="0.15">
      <c r="B39" s="156">
        <v>11</v>
      </c>
      <c r="C39" s="157" t="str">
        <f t="shared" si="4"/>
        <v/>
      </c>
      <c r="D39" s="158" t="str">
        <f t="shared" si="5"/>
        <v/>
      </c>
      <c r="E39" s="158" t="str">
        <f t="shared" si="16"/>
        <v/>
      </c>
      <c r="F39" s="159"/>
      <c r="G39" s="160"/>
      <c r="H39" s="158"/>
      <c r="I39" s="161"/>
      <c r="J39" s="36"/>
      <c r="K39" s="162" t="str">
        <f t="shared" si="15"/>
        <v/>
      </c>
      <c r="L39" s="86" t="e">
        <f t="shared" si="7"/>
        <v>#VALUE!</v>
      </c>
      <c r="M39" s="163" t="e">
        <f t="shared" si="8"/>
        <v>#VALUE!</v>
      </c>
      <c r="N39" s="164" t="e">
        <f t="shared" si="9"/>
        <v>#VALUE!</v>
      </c>
      <c r="O39" s="165" t="str">
        <f t="shared" si="10"/>
        <v/>
      </c>
      <c r="P39" s="166" t="str">
        <f t="shared" si="0"/>
        <v/>
      </c>
      <c r="Q39" s="167"/>
      <c r="R39" s="168">
        <f t="shared" si="11"/>
        <v>0</v>
      </c>
      <c r="S39" s="165" t="str">
        <f t="shared" si="1"/>
        <v/>
      </c>
      <c r="T39" s="166" t="str">
        <f t="shared" si="2"/>
        <v/>
      </c>
      <c r="U39" s="169"/>
      <c r="V39" s="170" t="str">
        <f t="shared" si="17"/>
        <v/>
      </c>
      <c r="W39" s="171" t="str">
        <f>IF($X$14="","",IF(AND($X$14&gt;EOMONTH($W$14,2),$X$14&lt;=EOMONTH($W$14,3)),$X$14,IF($X$14&gt;=EOMONTH($W$14,3),EOMONTH($W$14,3),"")))</f>
        <v/>
      </c>
      <c r="X39" s="172" t="str">
        <f t="shared" si="13"/>
        <v/>
      </c>
      <c r="Y39" s="173" t="str">
        <f t="shared" si="14"/>
        <v/>
      </c>
      <c r="Z39" s="174" t="str">
        <f t="shared" si="3"/>
        <v/>
      </c>
    </row>
    <row r="40" spans="2:26" ht="15" customHeight="1" x14ac:dyDescent="0.15">
      <c r="B40" s="156">
        <v>12</v>
      </c>
      <c r="C40" s="157" t="str">
        <f t="shared" si="4"/>
        <v/>
      </c>
      <c r="D40" s="158" t="str">
        <f t="shared" si="5"/>
        <v/>
      </c>
      <c r="E40" s="158" t="str">
        <f t="shared" si="16"/>
        <v/>
      </c>
      <c r="F40" s="159"/>
      <c r="G40" s="160"/>
      <c r="H40" s="158"/>
      <c r="I40" s="161"/>
      <c r="J40" s="36"/>
      <c r="K40" s="162" t="str">
        <f t="shared" si="15"/>
        <v/>
      </c>
      <c r="L40" s="86" t="e">
        <f t="shared" si="7"/>
        <v>#VALUE!</v>
      </c>
      <c r="M40" s="163" t="e">
        <f t="shared" si="8"/>
        <v>#VALUE!</v>
      </c>
      <c r="N40" s="164" t="e">
        <f t="shared" si="9"/>
        <v>#VALUE!</v>
      </c>
      <c r="O40" s="165" t="str">
        <f t="shared" si="10"/>
        <v/>
      </c>
      <c r="P40" s="166" t="str">
        <f t="shared" si="0"/>
        <v/>
      </c>
      <c r="Q40" s="167"/>
      <c r="R40" s="168">
        <f t="shared" si="11"/>
        <v>0</v>
      </c>
      <c r="S40" s="165" t="str">
        <f t="shared" si="1"/>
        <v/>
      </c>
      <c r="T40" s="166" t="str">
        <f t="shared" si="2"/>
        <v/>
      </c>
      <c r="U40" s="169"/>
      <c r="V40" s="170" t="str">
        <f t="shared" si="17"/>
        <v/>
      </c>
      <c r="W40" s="171" t="str">
        <f>IF($X$14="","",IF(AND($X$14&gt;EOMONTH($W$14,3),$X$14&lt;=EOMONTH($W$14,4)),$X$14,IF($X$14&gt;=EOMONTH($W$14,4),EOMONTH($W$14,4),"")))</f>
        <v/>
      </c>
      <c r="X40" s="172" t="str">
        <f t="shared" si="13"/>
        <v/>
      </c>
      <c r="Y40" s="173" t="str">
        <f t="shared" si="14"/>
        <v/>
      </c>
      <c r="Z40" s="174" t="str">
        <f t="shared" si="3"/>
        <v/>
      </c>
    </row>
    <row r="41" spans="2:26" ht="15" customHeight="1" x14ac:dyDescent="0.15">
      <c r="B41" s="156">
        <v>13</v>
      </c>
      <c r="C41" s="157" t="str">
        <f t="shared" si="4"/>
        <v/>
      </c>
      <c r="D41" s="158" t="str">
        <f t="shared" si="5"/>
        <v/>
      </c>
      <c r="E41" s="158" t="str">
        <f t="shared" si="16"/>
        <v/>
      </c>
      <c r="F41" s="159"/>
      <c r="G41" s="160"/>
      <c r="H41" s="158"/>
      <c r="I41" s="161"/>
      <c r="J41" s="36"/>
      <c r="K41" s="162" t="str">
        <f t="shared" si="15"/>
        <v/>
      </c>
      <c r="L41" s="86" t="e">
        <f t="shared" si="7"/>
        <v>#VALUE!</v>
      </c>
      <c r="M41" s="163" t="e">
        <f t="shared" si="8"/>
        <v>#VALUE!</v>
      </c>
      <c r="N41" s="164" t="e">
        <f t="shared" si="9"/>
        <v>#VALUE!</v>
      </c>
      <c r="O41" s="165" t="str">
        <f t="shared" si="10"/>
        <v/>
      </c>
      <c r="P41" s="166" t="str">
        <f t="shared" si="0"/>
        <v/>
      </c>
      <c r="Q41" s="167"/>
      <c r="R41" s="168">
        <f t="shared" si="11"/>
        <v>0</v>
      </c>
      <c r="S41" s="165" t="str">
        <f t="shared" si="1"/>
        <v/>
      </c>
      <c r="T41" s="166" t="str">
        <f t="shared" si="2"/>
        <v/>
      </c>
      <c r="U41" s="169"/>
      <c r="V41" s="172" t="str">
        <f t="shared" si="17"/>
        <v/>
      </c>
      <c r="W41" s="174" t="str">
        <f>IF($X$14="","",IF(AND($X$14&gt;EOMONTH($W$14,4),$X$14&lt;=EOMONTH($W$14,5)),$X$14,IF($X$14&gt;=EOMONTH($W$14,5),EOMONTH($W$14,5),"")))</f>
        <v/>
      </c>
      <c r="X41" s="172" t="str">
        <f t="shared" si="13"/>
        <v/>
      </c>
      <c r="Y41" s="173" t="str">
        <f t="shared" si="14"/>
        <v/>
      </c>
      <c r="Z41" s="174" t="str">
        <f t="shared" si="3"/>
        <v/>
      </c>
    </row>
    <row r="42" spans="2:26" ht="15" customHeight="1" x14ac:dyDescent="0.15">
      <c r="B42" s="156">
        <v>14</v>
      </c>
      <c r="C42" s="157" t="str">
        <f t="shared" si="4"/>
        <v/>
      </c>
      <c r="D42" s="158" t="str">
        <f t="shared" si="5"/>
        <v/>
      </c>
      <c r="E42" s="158" t="str">
        <f t="shared" si="16"/>
        <v/>
      </c>
      <c r="F42" s="159"/>
      <c r="G42" s="160"/>
      <c r="H42" s="158"/>
      <c r="I42" s="161"/>
      <c r="J42" s="36"/>
      <c r="K42" s="162" t="str">
        <f t="shared" si="15"/>
        <v/>
      </c>
      <c r="L42" s="86" t="e">
        <f t="shared" si="7"/>
        <v>#VALUE!</v>
      </c>
      <c r="M42" s="163" t="e">
        <f t="shared" si="8"/>
        <v>#VALUE!</v>
      </c>
      <c r="N42" s="164" t="e">
        <f t="shared" si="9"/>
        <v>#VALUE!</v>
      </c>
      <c r="O42" s="165" t="str">
        <f t="shared" si="10"/>
        <v/>
      </c>
      <c r="P42" s="166" t="str">
        <f t="shared" si="0"/>
        <v/>
      </c>
      <c r="Q42" s="167"/>
      <c r="R42" s="168">
        <f t="shared" si="11"/>
        <v>0</v>
      </c>
      <c r="S42" s="165" t="str">
        <f t="shared" si="1"/>
        <v/>
      </c>
      <c r="T42" s="166" t="str">
        <f t="shared" si="2"/>
        <v/>
      </c>
      <c r="U42" s="169"/>
      <c r="V42" s="172" t="str">
        <f t="shared" si="17"/>
        <v/>
      </c>
      <c r="W42" s="174" t="str">
        <f>IF($X$14="","",IF(AND($X$14&gt;EOMONTH($W$14,5),$X$14&lt;=EOMONTH($W$14,6)),$X$14,IF($X$14&gt;=EOMONTH($W$14,6),EOMONTH($W$14,6),"")))</f>
        <v/>
      </c>
      <c r="X42" s="172" t="str">
        <f t="shared" si="13"/>
        <v/>
      </c>
      <c r="Y42" s="173" t="str">
        <f t="shared" si="14"/>
        <v/>
      </c>
      <c r="Z42" s="174" t="str">
        <f t="shared" si="3"/>
        <v/>
      </c>
    </row>
    <row r="43" spans="2:26" ht="15" customHeight="1" x14ac:dyDescent="0.15">
      <c r="B43" s="156">
        <v>15</v>
      </c>
      <c r="C43" s="157" t="str">
        <f t="shared" si="4"/>
        <v/>
      </c>
      <c r="D43" s="158" t="str">
        <f t="shared" si="5"/>
        <v/>
      </c>
      <c r="E43" s="158" t="str">
        <f t="shared" si="16"/>
        <v/>
      </c>
      <c r="F43" s="159"/>
      <c r="G43" s="160"/>
      <c r="H43" s="158"/>
      <c r="I43" s="161"/>
      <c r="J43" s="36"/>
      <c r="K43" s="162" t="str">
        <f t="shared" si="15"/>
        <v/>
      </c>
      <c r="L43" s="86" t="e">
        <f t="shared" si="7"/>
        <v>#VALUE!</v>
      </c>
      <c r="M43" s="163" t="e">
        <f t="shared" si="8"/>
        <v>#VALUE!</v>
      </c>
      <c r="N43" s="164" t="e">
        <f t="shared" si="9"/>
        <v>#VALUE!</v>
      </c>
      <c r="O43" s="165" t="str">
        <f t="shared" si="10"/>
        <v/>
      </c>
      <c r="P43" s="166" t="str">
        <f t="shared" si="0"/>
        <v/>
      </c>
      <c r="Q43" s="167"/>
      <c r="R43" s="168">
        <f t="shared" si="11"/>
        <v>0</v>
      </c>
      <c r="S43" s="165" t="str">
        <f t="shared" si="1"/>
        <v/>
      </c>
      <c r="T43" s="166" t="str">
        <f t="shared" si="2"/>
        <v/>
      </c>
      <c r="U43" s="169"/>
      <c r="V43" s="172" t="str">
        <f t="shared" si="17"/>
        <v/>
      </c>
      <c r="W43" s="174" t="str">
        <f>IF($X$14="","",IF(AND($X$14&gt;EOMONTH($W$14,6),$X$14&lt;=EOMONTH($W$14,7)),$X$14,IF($X$14&gt;=EOMONTH($W$14,7),EOMONTH($W$14,7),"")))</f>
        <v/>
      </c>
      <c r="X43" s="172" t="str">
        <f t="shared" si="13"/>
        <v/>
      </c>
      <c r="Y43" s="173" t="str">
        <f t="shared" si="14"/>
        <v/>
      </c>
      <c r="Z43" s="174" t="str">
        <f t="shared" si="3"/>
        <v/>
      </c>
    </row>
    <row r="44" spans="2:26" ht="15" customHeight="1" x14ac:dyDescent="0.15">
      <c r="B44" s="156">
        <v>16</v>
      </c>
      <c r="C44" s="157" t="str">
        <f t="shared" si="4"/>
        <v/>
      </c>
      <c r="D44" s="158" t="str">
        <f t="shared" si="5"/>
        <v/>
      </c>
      <c r="E44" s="158" t="str">
        <f t="shared" si="16"/>
        <v/>
      </c>
      <c r="F44" s="159"/>
      <c r="G44" s="160"/>
      <c r="H44" s="158"/>
      <c r="I44" s="161"/>
      <c r="J44" s="36"/>
      <c r="K44" s="162" t="str">
        <f t="shared" si="15"/>
        <v/>
      </c>
      <c r="L44" s="86" t="e">
        <f t="shared" si="7"/>
        <v>#VALUE!</v>
      </c>
      <c r="M44" s="163" t="e">
        <f t="shared" si="8"/>
        <v>#VALUE!</v>
      </c>
      <c r="N44" s="164" t="e">
        <f t="shared" si="9"/>
        <v>#VALUE!</v>
      </c>
      <c r="O44" s="165" t="str">
        <f t="shared" si="10"/>
        <v/>
      </c>
      <c r="P44" s="166" t="str">
        <f t="shared" si="0"/>
        <v/>
      </c>
      <c r="Q44" s="167"/>
      <c r="R44" s="168">
        <f t="shared" si="11"/>
        <v>0</v>
      </c>
      <c r="S44" s="165" t="str">
        <f t="shared" si="1"/>
        <v/>
      </c>
      <c r="T44" s="166" t="str">
        <f t="shared" si="2"/>
        <v/>
      </c>
      <c r="U44" s="169"/>
      <c r="V44" s="172" t="str">
        <f t="shared" si="17"/>
        <v/>
      </c>
      <c r="W44" s="174" t="str">
        <f>IF($X$14="","",IF(AND($X$14&gt;EOMONTH($W$14,7),$X$14&lt;=EOMONTH($W$14,8)),$X$14,IF($X$14&gt;=EOMONTH($W$14,8),EOMONTH($W$14,8),"")))</f>
        <v/>
      </c>
      <c r="X44" s="172" t="str">
        <f t="shared" si="13"/>
        <v/>
      </c>
      <c r="Y44" s="173" t="str">
        <f t="shared" si="14"/>
        <v/>
      </c>
      <c r="Z44" s="174" t="str">
        <f t="shared" si="3"/>
        <v/>
      </c>
    </row>
    <row r="45" spans="2:26" ht="15" customHeight="1" x14ac:dyDescent="0.15">
      <c r="B45" s="156">
        <v>17</v>
      </c>
      <c r="C45" s="157" t="str">
        <f t="shared" si="4"/>
        <v/>
      </c>
      <c r="D45" s="158" t="str">
        <f t="shared" si="5"/>
        <v/>
      </c>
      <c r="E45" s="158" t="str">
        <f t="shared" si="16"/>
        <v/>
      </c>
      <c r="F45" s="159"/>
      <c r="G45" s="160"/>
      <c r="H45" s="158"/>
      <c r="I45" s="161"/>
      <c r="J45" s="36"/>
      <c r="K45" s="162" t="str">
        <f t="shared" si="15"/>
        <v/>
      </c>
      <c r="L45" s="86" t="e">
        <f t="shared" si="7"/>
        <v>#VALUE!</v>
      </c>
      <c r="M45" s="163" t="e">
        <f t="shared" si="8"/>
        <v>#VALUE!</v>
      </c>
      <c r="N45" s="164" t="e">
        <f t="shared" si="9"/>
        <v>#VALUE!</v>
      </c>
      <c r="O45" s="165" t="str">
        <f t="shared" si="10"/>
        <v/>
      </c>
      <c r="P45" s="166" t="str">
        <f t="shared" si="0"/>
        <v/>
      </c>
      <c r="Q45" s="167"/>
      <c r="R45" s="168">
        <f t="shared" si="11"/>
        <v>0</v>
      </c>
      <c r="S45" s="165" t="str">
        <f t="shared" si="1"/>
        <v/>
      </c>
      <c r="T45" s="166" t="str">
        <f t="shared" si="2"/>
        <v/>
      </c>
      <c r="U45" s="169"/>
      <c r="V45" s="172" t="str">
        <f t="shared" si="17"/>
        <v/>
      </c>
      <c r="W45" s="174" t="str">
        <f>IF($X$14="","",IF(AND($X$14&gt;EOMONTH($W$14,8),$X$14&lt;=EOMONTH($W$14,9)),$X$14,IF($X$14&gt;=EOMONTH($W$14,9),EOMONTH($W$14,9),"")))</f>
        <v/>
      </c>
      <c r="X45" s="172" t="str">
        <f t="shared" si="13"/>
        <v/>
      </c>
      <c r="Y45" s="173" t="str">
        <f t="shared" si="14"/>
        <v/>
      </c>
      <c r="Z45" s="174" t="str">
        <f t="shared" si="3"/>
        <v/>
      </c>
    </row>
    <row r="46" spans="2:26" ht="15" customHeight="1" x14ac:dyDescent="0.15">
      <c r="B46" s="175"/>
      <c r="C46" s="176" t="s">
        <v>146</v>
      </c>
      <c r="D46" s="158">
        <f>SUM(D29:D45)</f>
        <v>0</v>
      </c>
      <c r="E46" s="158">
        <f>SUM(E29:E45)</f>
        <v>0</v>
      </c>
      <c r="F46" s="159"/>
      <c r="G46" s="160"/>
      <c r="H46" s="158"/>
      <c r="I46" s="158"/>
      <c r="J46" s="36"/>
      <c r="K46" s="162"/>
      <c r="L46" s="86"/>
      <c r="M46" s="165"/>
      <c r="N46" s="166"/>
      <c r="O46" s="165"/>
      <c r="P46" s="166"/>
      <c r="Q46" s="167"/>
      <c r="R46" s="168">
        <f t="shared" si="11"/>
        <v>0</v>
      </c>
      <c r="S46" s="165"/>
      <c r="T46" s="166"/>
      <c r="U46" s="169"/>
      <c r="V46" s="172"/>
      <c r="W46" s="174"/>
      <c r="X46" s="172"/>
      <c r="Y46" s="173"/>
      <c r="Z46" s="174"/>
    </row>
    <row r="47" spans="2:26" ht="15" customHeight="1" x14ac:dyDescent="0.15">
      <c r="B47" s="177"/>
      <c r="C47" s="120"/>
      <c r="D47" s="120"/>
      <c r="E47" s="120"/>
      <c r="F47" s="120"/>
      <c r="G47" s="120"/>
      <c r="H47" s="120"/>
      <c r="I47" s="120"/>
      <c r="J47" s="36"/>
      <c r="K47" s="178"/>
      <c r="L47" s="179"/>
      <c r="M47" s="179"/>
      <c r="N47" s="179"/>
      <c r="O47" s="179"/>
      <c r="P47" s="179"/>
      <c r="Q47" s="180"/>
      <c r="R47" s="180"/>
      <c r="S47" s="179"/>
      <c r="T47" s="179"/>
      <c r="U47" s="179"/>
      <c r="V47" s="181"/>
      <c r="W47" s="181"/>
      <c r="X47" s="181"/>
      <c r="Y47" s="181"/>
      <c r="Z47" s="181"/>
    </row>
    <row r="48" spans="2:26" ht="15" customHeight="1" x14ac:dyDescent="0.15">
      <c r="B48" s="36"/>
      <c r="C48" s="182"/>
      <c r="D48" s="182"/>
      <c r="E48" s="182"/>
      <c r="F48" s="182"/>
      <c r="G48" s="182"/>
      <c r="H48" s="182"/>
      <c r="I48" s="182"/>
      <c r="J48" s="36"/>
      <c r="K48" s="183" t="s">
        <v>147</v>
      </c>
      <c r="L48" s="167"/>
      <c r="M48" s="180"/>
      <c r="N48" s="180"/>
      <c r="O48" s="180"/>
      <c r="P48" s="180"/>
      <c r="Q48" s="180"/>
      <c r="R48" s="180"/>
      <c r="S48" s="184" t="e">
        <f>VLOOKUP(1,R29:U46,2,FALSE)</f>
        <v>#N/A</v>
      </c>
      <c r="T48" s="184" t="e">
        <f>VLOOKUP(1,R29:U46,3,FALSE)</f>
        <v>#N/A</v>
      </c>
      <c r="U48" s="184" t="e">
        <f>VLOOKUP(1,R29:U46,4,FALSE)</f>
        <v>#N/A</v>
      </c>
    </row>
    <row r="49" spans="9:26" ht="15" customHeight="1" x14ac:dyDescent="0.15">
      <c r="J49" s="185"/>
      <c r="K49" s="186" t="str">
        <f>IF(I29&gt;0,I29,IF(I30&gt;0,I30,IF(I31&gt;0,I31,IF(I32&gt;0,I32,IF(I33&gt;0,I33,IF(I34&gt;0,I34,IF(I35&gt;0,I35,"")))))))</f>
        <v/>
      </c>
      <c r="L49" s="180"/>
      <c r="M49" s="180"/>
      <c r="N49" s="180"/>
      <c r="O49" s="180"/>
      <c r="P49" s="180"/>
      <c r="Q49" s="180"/>
      <c r="R49" s="180"/>
      <c r="S49" s="186"/>
      <c r="T49" s="186"/>
      <c r="U49" s="180"/>
    </row>
    <row r="50" spans="9:26" ht="15" customHeight="1" x14ac:dyDescent="0.15">
      <c r="I50" s="185"/>
      <c r="J50" s="185"/>
      <c r="K50" s="186" t="str">
        <f>IF(I36&gt;0,I36,IF(I37&gt;0,I37,IF(I38&gt;0,I38,IF(I39&gt;0,I39,IF(I40&gt;0,I40,IF(I41&gt;0,I41,IF(I42&gt;0,I42,"")))))))</f>
        <v/>
      </c>
      <c r="L50" s="180"/>
      <c r="M50" s="180"/>
      <c r="N50" s="180"/>
      <c r="O50" s="180"/>
      <c r="P50" s="180"/>
      <c r="Q50" s="180"/>
      <c r="R50" s="180"/>
      <c r="S50" s="186"/>
      <c r="T50" s="186"/>
      <c r="U50" s="180"/>
    </row>
    <row r="51" spans="9:26" ht="15" customHeight="1" x14ac:dyDescent="0.15">
      <c r="J51" s="185"/>
      <c r="K51" s="187" t="str">
        <f>IF(I43&gt;0,I43,IF(I44&gt;0,I44,IF(I45&gt;0,I45,"")))</f>
        <v/>
      </c>
      <c r="S51" s="187"/>
      <c r="T51" s="187"/>
    </row>
    <row r="52" spans="9:26" ht="15" customHeight="1" x14ac:dyDescent="0.15">
      <c r="K52" s="46"/>
    </row>
    <row r="53" spans="9:26" ht="15" customHeight="1" x14ac:dyDescent="0.15">
      <c r="K53" s="46"/>
    </row>
    <row r="54" spans="9:26" ht="15" customHeight="1" x14ac:dyDescent="0.15">
      <c r="K54" s="46"/>
    </row>
    <row r="55" spans="9:26" ht="15" customHeight="1" x14ac:dyDescent="0.15">
      <c r="K55" s="46"/>
    </row>
    <row r="56" spans="9:26" ht="15" customHeight="1" x14ac:dyDescent="0.15">
      <c r="K56" s="46"/>
    </row>
    <row r="57" spans="9:26" ht="15" customHeight="1" x14ac:dyDescent="0.15">
      <c r="K57" s="46"/>
    </row>
    <row r="58" spans="9:26" ht="15" customHeight="1" x14ac:dyDescent="0.15">
      <c r="K58" s="46"/>
    </row>
    <row r="59" spans="9:26" ht="15" customHeight="1" thickBot="1" x14ac:dyDescent="0.2">
      <c r="K59" s="188"/>
      <c r="L59" s="189"/>
      <c r="M59" s="189"/>
      <c r="N59" s="189"/>
      <c r="O59" s="189"/>
      <c r="P59" s="189"/>
      <c r="Q59" s="189"/>
      <c r="R59" s="189"/>
      <c r="S59" s="189"/>
      <c r="T59" s="189"/>
      <c r="U59" s="189"/>
      <c r="V59" s="189"/>
      <c r="W59" s="189"/>
      <c r="X59" s="189"/>
      <c r="Y59" s="189"/>
      <c r="Z59" s="189"/>
    </row>
    <row r="60" spans="9:26" ht="15" customHeight="1" thickTop="1" x14ac:dyDescent="0.15"/>
    <row r="61" spans="9:26" ht="15" customHeight="1" x14ac:dyDescent="0.15"/>
    <row r="62" spans="9:26" ht="15" customHeight="1" x14ac:dyDescent="0.15"/>
  </sheetData>
  <mergeCells count="7">
    <mergeCell ref="Y12:Z12"/>
    <mergeCell ref="C6:C7"/>
    <mergeCell ref="F6:F7"/>
    <mergeCell ref="C8:C9"/>
    <mergeCell ref="F28:G28"/>
    <mergeCell ref="H10:I10"/>
    <mergeCell ref="H9:I9"/>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AD01C9983FB3C4097DDDC604A01A7C3" ma:contentTypeVersion="" ma:contentTypeDescription="新しいドキュメントを作成します。" ma:contentTypeScope="" ma:versionID="cee7f9934b60fa092ca30cedac067c7d">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AF2705-AAC0-4335-AC36-FDDF0CE1DAAB}">
  <ds:schemaRef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31F064E-6AE9-4416-8DCF-3D9B9C8DB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991BE8B-CB52-4CDB-AC28-B4E09608BA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vt:lpstr>
      <vt:lpstr>表面※裏面も必ず確認してください⇒</vt:lpstr>
      <vt:lpstr>裏面</vt:lpstr>
      <vt:lpstr>Sheet3</vt:lpstr>
      <vt:lpstr>記載例!Print_Area</vt:lpstr>
      <vt:lpstr>表面※裏面も必ず確認してください⇒!Print_Area</vt:lpstr>
      <vt:lpstr>裏面!Print_Area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大森　遼平</cp:lastModifiedBy>
  <cp:lastPrinted>2025-01-21T00:42:03Z</cp:lastPrinted>
  <dcterms:created xsi:type="dcterms:W3CDTF">2016-08-22T06:01:39Z</dcterms:created>
  <dcterms:modified xsi:type="dcterms:W3CDTF">2026-05-22T05:42:13Z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0x0101000AD01C9983FB3C4097DDDC604A01A7C3</vt:lpwstr>
  </property>
</Properties>
</file>